
<file path=[Content_Types].xml><?xml version="1.0" encoding="utf-8"?>
<Types xmlns="http://schemas.openxmlformats.org/package/2006/content-types">
  <Default Extension="bin" ContentType="application/vnd.openxmlformats-officedocument.spreadsheetml.printerSettings"/>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mc:AlternateContent xmlns:mc="http://schemas.openxmlformats.org/markup-compatibility/2006">
    <mc:Choice Requires="x15">
      <x15ac:absPath xmlns:x15ac="http://schemas.microsoft.com/office/spreadsheetml/2010/11/ac" url="https://d.docs.live.net/64c419d45d1c0679/Desktop/Michelle/WWD budget 2026-2027/"/>
    </mc:Choice>
  </mc:AlternateContent>
  <xr:revisionPtr revIDLastSave="811" documentId="8_{ECE78A0C-5C83-463C-AA73-506D22543EDC}" xr6:coauthVersionLast="47" xr6:coauthVersionMax="47" xr10:uidLastSave="{4E9EBDAF-DA40-462B-A936-005C44528B35}"/>
  <bookViews>
    <workbookView xWindow="-120" yWindow="-120" windowWidth="29040" windowHeight="15720" xr2:uid="{00000000-000D-0000-FFFF-FFFF00000000}"/>
  </bookViews>
  <sheets>
    <sheet name="General Fund LB20" sheetId="9" r:id="rId1"/>
    <sheet name="Proposed LB31 office" sheetId="10" r:id="rId2"/>
    <sheet name="Proposed LB31 maintenance" sheetId="12" r:id="rId3"/>
    <sheet name="LB30 summary General Fund" sheetId="19" r:id="rId4"/>
    <sheet name="LB11Debt Serv Fund" sheetId="1" r:id="rId5"/>
    <sheet name="LB11System Develop Charge Fund" sheetId="16" r:id="rId6"/>
    <sheet name="CPI SS" sheetId="22" r:id="rId7"/>
    <sheet name="CPI SS (2)" sheetId="25" r:id="rId8"/>
    <sheet name="CPI SS (3)" sheetId="28" r:id="rId9"/>
    <sheet name="CPI LC" sheetId="23" r:id="rId10"/>
    <sheet name="CPI Ivy" sheetId="24" r:id="rId11"/>
    <sheet name="CPI Ivy (2)" sheetId="27" r:id="rId12"/>
    <sheet name="CPI System" sheetId="26" r:id="rId13"/>
    <sheet name="CPI System (2)" sheetId="29" r:id="rId14"/>
    <sheet name="CPI System (3)" sheetId="30" r:id="rId15"/>
  </sheets>
  <definedNames>
    <definedName name="_xlnm.Print_Area" localSheetId="0">'General Fund LB20'!$A$1:$J$43</definedName>
    <definedName name="_xlnm.Print_Area" localSheetId="4">'LB11Debt Serv Fund'!$A$1:$L$42</definedName>
    <definedName name="_xlnm.Print_Area" localSheetId="3">'LB30 summary General Fund'!$A$1:$J$45</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calcFeatures>
    </ext>
  </extLst>
</workbook>
</file>

<file path=xl/calcChain.xml><?xml version="1.0" encoding="utf-8"?>
<calcChain xmlns="http://schemas.openxmlformats.org/spreadsheetml/2006/main">
  <c r="J13" i="12" l="1"/>
  <c r="A11" i="12"/>
  <c r="A12" i="12" s="1"/>
  <c r="A13" i="12" s="1"/>
  <c r="A14" i="12" s="1"/>
  <c r="A15" i="12" s="1"/>
  <c r="A16" i="12" s="1"/>
  <c r="A17" i="12" s="1"/>
  <c r="A18" i="12" s="1"/>
  <c r="A19" i="12" s="1"/>
  <c r="A20" i="12" s="1"/>
  <c r="A21" i="12" s="1"/>
  <c r="A22" i="12" s="1"/>
  <c r="A23" i="12" s="1"/>
  <c r="A24" i="12" s="1"/>
  <c r="A25" i="12" s="1"/>
  <c r="A26" i="12" s="1"/>
  <c r="A27" i="12" s="1"/>
  <c r="A28" i="12" s="1"/>
  <c r="A29" i="12" s="1"/>
  <c r="A30" i="12" s="1"/>
  <c r="A31" i="12" s="1"/>
  <c r="A32" i="12" s="1"/>
  <c r="A33" i="12" s="1"/>
  <c r="A34" i="12" s="1"/>
  <c r="A35" i="12" s="1"/>
  <c r="A36" i="12" s="1"/>
  <c r="A37" i="12" s="1"/>
  <c r="A38" i="12" s="1"/>
  <c r="A39" i="12" s="1"/>
  <c r="A40" i="12" s="1"/>
  <c r="A41" i="12" s="1"/>
  <c r="A42" i="12" s="1"/>
  <c r="A43" i="12" s="1"/>
  <c r="A44" i="12" s="1"/>
  <c r="A45" i="12" s="1"/>
  <c r="A46" i="12" s="1"/>
  <c r="G43" i="19"/>
  <c r="G42" i="19"/>
  <c r="I32" i="16" l="1"/>
  <c r="I34" i="12"/>
  <c r="I13" i="12"/>
  <c r="I15" i="10"/>
  <c r="E11" i="10" l="1"/>
  <c r="D32" i="1"/>
  <c r="C16" i="16" l="1"/>
  <c r="G28" i="19" l="1"/>
  <c r="D15" i="12"/>
  <c r="B9" i="12"/>
  <c r="C13" i="12"/>
  <c r="C10" i="12"/>
  <c r="C9" i="12"/>
  <c r="C8" i="12"/>
  <c r="C28" i="10"/>
  <c r="I15" i="12"/>
  <c r="C25" i="12"/>
  <c r="B37" i="12"/>
  <c r="B25" i="12"/>
  <c r="D34" i="12"/>
  <c r="C21" i="10"/>
  <c r="C27" i="10"/>
  <c r="B28" i="10"/>
  <c r="B27" i="10"/>
  <c r="B21" i="10"/>
  <c r="B37" i="10" s="1"/>
  <c r="D37" i="10"/>
  <c r="D15" i="10"/>
  <c r="K44" i="12"/>
  <c r="K34" i="12"/>
  <c r="J37" i="16"/>
  <c r="J44" i="12"/>
  <c r="J34" i="12"/>
  <c r="I37" i="16"/>
  <c r="I44" i="12" l="1"/>
  <c r="I46" i="12" s="1"/>
  <c r="K15" i="12"/>
  <c r="J15" i="12"/>
  <c r="K15" i="10"/>
  <c r="J15" i="10"/>
  <c r="K37" i="10"/>
  <c r="J37" i="10"/>
  <c r="I37" i="10"/>
  <c r="B37" i="16"/>
  <c r="D35" i="19"/>
  <c r="C35" i="19"/>
  <c r="B35" i="19"/>
  <c r="D21" i="19"/>
  <c r="C21" i="19"/>
  <c r="B21" i="19"/>
  <c r="D14" i="19"/>
  <c r="C14" i="19"/>
  <c r="B14" i="19"/>
  <c r="B44" i="12"/>
  <c r="C34" i="12"/>
  <c r="C15" i="12"/>
  <c r="B34" i="12"/>
  <c r="B15" i="12"/>
  <c r="C37" i="10"/>
  <c r="C15" i="10"/>
  <c r="B15" i="10"/>
  <c r="K21" i="1"/>
  <c r="I14" i="19"/>
  <c r="H14" i="19"/>
  <c r="I42" i="10" l="1"/>
  <c r="D44" i="12"/>
  <c r="D46" i="12" s="1"/>
  <c r="K42" i="10"/>
  <c r="D42" i="10"/>
  <c r="D39" i="9"/>
  <c r="D42" i="9" s="1"/>
  <c r="K20" i="16"/>
  <c r="J21" i="1"/>
  <c r="G14" i="19"/>
  <c r="C37" i="16" l="1"/>
  <c r="C44" i="12"/>
  <c r="C42" i="10"/>
  <c r="J20" i="16"/>
  <c r="C46" i="12" l="1"/>
  <c r="I21" i="1"/>
  <c r="I32" i="1" l="1"/>
  <c r="I39" i="1" s="1"/>
  <c r="I20" i="16"/>
  <c r="I23" i="16" s="1"/>
  <c r="G39" i="9"/>
  <c r="G42" i="9" s="1"/>
  <c r="B32" i="1"/>
  <c r="B39" i="1" s="1"/>
  <c r="C28" i="19"/>
  <c r="B28" i="19"/>
  <c r="B42" i="19" s="1"/>
  <c r="B44" i="19" s="1"/>
  <c r="I35" i="19"/>
  <c r="H35" i="19"/>
  <c r="L11" i="10"/>
  <c r="L12" i="10" s="1"/>
  <c r="L13" i="10" s="1"/>
  <c r="L14" i="10" s="1"/>
  <c r="L15" i="10" s="1"/>
  <c r="L16" i="10" s="1"/>
  <c r="L17" i="10" s="1"/>
  <c r="L18" i="10" s="1"/>
  <c r="L19" i="10" s="1"/>
  <c r="L20" i="10" s="1"/>
  <c r="L21" i="10" s="1"/>
  <c r="L22" i="10" s="1"/>
  <c r="L23" i="10" s="1"/>
  <c r="L24" i="10" s="1"/>
  <c r="L25" i="10" s="1"/>
  <c r="L26" i="10" s="1"/>
  <c r="L27" i="10" s="1"/>
  <c r="L28" i="10" s="1"/>
  <c r="L29" i="10" s="1"/>
  <c r="L31" i="10" s="1"/>
  <c r="L32" i="10" s="1"/>
  <c r="L33" i="10" s="1"/>
  <c r="L34" i="10" s="1"/>
  <c r="L35" i="10" s="1"/>
  <c r="L36" i="10" s="1"/>
  <c r="L37" i="10" s="1"/>
  <c r="L38" i="10" s="1"/>
  <c r="L39" i="10" s="1"/>
  <c r="L40" i="10" s="1"/>
  <c r="L41" i="10" s="1"/>
  <c r="L42" i="10" s="1"/>
  <c r="A11" i="10"/>
  <c r="A12" i="10"/>
  <c r="A13" i="10" s="1"/>
  <c r="A14" i="10" s="1"/>
  <c r="A15" i="10" s="1"/>
  <c r="A16" i="10" s="1"/>
  <c r="A17" i="10" s="1"/>
  <c r="A18" i="10" s="1"/>
  <c r="A19" i="10" s="1"/>
  <c r="A20" i="10" s="1"/>
  <c r="A21" i="10" s="1"/>
  <c r="A22" i="10" s="1"/>
  <c r="A23" i="10" s="1"/>
  <c r="A24" i="10" s="1"/>
  <c r="A25" i="10" s="1"/>
  <c r="A26" i="10" s="1"/>
  <c r="A27" i="10" s="1"/>
  <c r="A28" i="10" s="1"/>
  <c r="A29" i="10" s="1"/>
  <c r="A32" i="10" s="1"/>
  <c r="A33" i="10" s="1"/>
  <c r="A34" i="10" s="1"/>
  <c r="A35" i="10" s="1"/>
  <c r="A36" i="10" s="1"/>
  <c r="A37" i="10" s="1"/>
  <c r="A38" i="10" s="1"/>
  <c r="A39" i="10" s="1"/>
  <c r="A40" i="10" s="1"/>
  <c r="A41" i="10" s="1"/>
  <c r="A42" i="10" s="1"/>
  <c r="C32" i="1"/>
  <c r="C39" i="1" s="1"/>
  <c r="G35" i="19"/>
  <c r="E10" i="12"/>
  <c r="D28" i="19"/>
  <c r="D42" i="19" s="1"/>
  <c r="I21" i="19"/>
  <c r="H21" i="19"/>
  <c r="E11" i="19"/>
  <c r="E12" i="19"/>
  <c r="E13" i="19" s="1"/>
  <c r="E14" i="19" s="1"/>
  <c r="E15" i="19" s="1"/>
  <c r="E16" i="19" s="1"/>
  <c r="E17" i="19" s="1"/>
  <c r="E18" i="19" s="1"/>
  <c r="E19" i="19" s="1"/>
  <c r="E20" i="19" s="1"/>
  <c r="E21" i="19" s="1"/>
  <c r="E22" i="19" s="1"/>
  <c r="E23" i="19" s="1"/>
  <c r="E24" i="19" s="1"/>
  <c r="E25" i="19" s="1"/>
  <c r="E26" i="19" s="1"/>
  <c r="E27" i="19" s="1"/>
  <c r="E28" i="19" s="1"/>
  <c r="E29" i="19" s="1"/>
  <c r="E30" i="19" s="1"/>
  <c r="E31" i="19" s="1"/>
  <c r="E32" i="19" s="1"/>
  <c r="E33" i="19" s="1"/>
  <c r="E35" i="19" s="1"/>
  <c r="E36" i="19" s="1"/>
  <c r="E37" i="19" s="1"/>
  <c r="E38" i="19" s="1"/>
  <c r="E39" i="19" s="1"/>
  <c r="E40" i="19" s="1"/>
  <c r="E41" i="19" s="1"/>
  <c r="E42" i="19" s="1"/>
  <c r="E43" i="19" s="1"/>
  <c r="E44" i="19" s="1"/>
  <c r="J10" i="19"/>
  <c r="J11" i="19" s="1"/>
  <c r="J12" i="19" s="1"/>
  <c r="J13" i="19" s="1"/>
  <c r="J14" i="19" s="1"/>
  <c r="J15" i="19" s="1"/>
  <c r="J16" i="19" s="1"/>
  <c r="J17" i="19" s="1"/>
  <c r="J18" i="19" s="1"/>
  <c r="J19" i="19" s="1"/>
  <c r="J20" i="19" s="1"/>
  <c r="J21" i="19" s="1"/>
  <c r="J22" i="19" s="1"/>
  <c r="J23" i="19" s="1"/>
  <c r="J24" i="19" s="1"/>
  <c r="J25" i="19" s="1"/>
  <c r="J26" i="19" s="1"/>
  <c r="J27" i="19" s="1"/>
  <c r="J28" i="19" s="1"/>
  <c r="J29" i="19" s="1"/>
  <c r="J30" i="19" s="1"/>
  <c r="J31" i="19" s="1"/>
  <c r="J32" i="19" s="1"/>
  <c r="J33" i="19" s="1"/>
  <c r="J35" i="19" s="1"/>
  <c r="J36" i="19" s="1"/>
  <c r="J37" i="19" s="1"/>
  <c r="J38" i="19" s="1"/>
  <c r="J39" i="19" s="1"/>
  <c r="J40" i="19" s="1"/>
  <c r="J41" i="19" s="1"/>
  <c r="J42" i="19" s="1"/>
  <c r="J43" i="19" s="1"/>
  <c r="J44" i="19" s="1"/>
  <c r="A10" i="19"/>
  <c r="A11" i="19" s="1"/>
  <c r="A12" i="19" s="1"/>
  <c r="A13" i="19" s="1"/>
  <c r="A14" i="19" s="1"/>
  <c r="A15" i="19" s="1"/>
  <c r="A16" i="19" s="1"/>
  <c r="A17" i="19" s="1"/>
  <c r="A18" i="19" s="1"/>
  <c r="A19" i="19" s="1"/>
  <c r="A20" i="19" s="1"/>
  <c r="A21" i="19" s="1"/>
  <c r="A22" i="19" s="1"/>
  <c r="A23" i="19" s="1"/>
  <c r="A24" i="19" s="1"/>
  <c r="A25" i="19" s="1"/>
  <c r="A26" i="19" s="1"/>
  <c r="A27" i="19" s="1"/>
  <c r="A28" i="19" s="1"/>
  <c r="A29" i="19" s="1"/>
  <c r="A30" i="19" s="1"/>
  <c r="A31" i="19" s="1"/>
  <c r="A32" i="19" s="1"/>
  <c r="A33" i="19" s="1"/>
  <c r="A35" i="19" s="1"/>
  <c r="A36" i="19" s="1"/>
  <c r="A37" i="19" s="1"/>
  <c r="A38" i="19" s="1"/>
  <c r="A39" i="19" s="1"/>
  <c r="A40" i="19" s="1"/>
  <c r="A41" i="19" s="1"/>
  <c r="A42" i="19" s="1"/>
  <c r="A43" i="19" s="1"/>
  <c r="A44" i="19" s="1"/>
  <c r="K37" i="16"/>
  <c r="K23" i="16"/>
  <c r="K32" i="1"/>
  <c r="K39" i="1" s="1"/>
  <c r="I28" i="19"/>
  <c r="J32" i="1"/>
  <c r="B42" i="10"/>
  <c r="J12" i="9"/>
  <c r="J13" i="9" s="1"/>
  <c r="J14" i="9" s="1"/>
  <c r="J15" i="9" s="1"/>
  <c r="J16" i="9" s="1"/>
  <c r="J17" i="9" s="1"/>
  <c r="J18" i="9" s="1"/>
  <c r="J19" i="9" s="1"/>
  <c r="J20" i="9" s="1"/>
  <c r="J21" i="9" s="1"/>
  <c r="J22" i="9" s="1"/>
  <c r="J23" i="9" s="1"/>
  <c r="J24" i="9" s="1"/>
  <c r="J25" i="9" s="1"/>
  <c r="J26" i="9" s="1"/>
  <c r="J27" i="9" s="1"/>
  <c r="J28" i="9" s="1"/>
  <c r="J29" i="9" s="1"/>
  <c r="J30" i="9" s="1"/>
  <c r="J31" i="9" s="1"/>
  <c r="J32" i="9" s="1"/>
  <c r="J33" i="9" s="1"/>
  <c r="J34" i="9" s="1"/>
  <c r="J35" i="9" s="1"/>
  <c r="J36" i="9" s="1"/>
  <c r="J37" i="9" s="1"/>
  <c r="J38" i="9" s="1"/>
  <c r="J39" i="9" s="1"/>
  <c r="J40" i="9" s="1"/>
  <c r="J41" i="9" s="1"/>
  <c r="J42" i="9" s="1"/>
  <c r="E13" i="9"/>
  <c r="E14" i="9"/>
  <c r="E15" i="9"/>
  <c r="E16" i="9"/>
  <c r="E17" i="9" s="1"/>
  <c r="E18" i="9" s="1"/>
  <c r="E19" i="9" s="1"/>
  <c r="E20" i="9" s="1"/>
  <c r="E21" i="9" s="1"/>
  <c r="E22" i="9" s="1"/>
  <c r="E23" i="9" s="1"/>
  <c r="E24" i="9" s="1"/>
  <c r="E25" i="9" s="1"/>
  <c r="E26" i="9" s="1"/>
  <c r="E27" i="9" s="1"/>
  <c r="E28" i="9" s="1"/>
  <c r="E29" i="9" s="1"/>
  <c r="E30" i="9" s="1"/>
  <c r="E31" i="9" s="1"/>
  <c r="E32" i="9" s="1"/>
  <c r="E33" i="9" s="1"/>
  <c r="E34" i="9" s="1"/>
  <c r="E35" i="9" s="1"/>
  <c r="E36" i="9" s="1"/>
  <c r="E37" i="9" s="1"/>
  <c r="E38" i="9" s="1"/>
  <c r="E39" i="9" s="1"/>
  <c r="E40" i="9" s="1"/>
  <c r="E41" i="9" s="1"/>
  <c r="E42" i="9" s="1"/>
  <c r="E12" i="9"/>
  <c r="A12" i="9"/>
  <c r="A13" i="9" s="1"/>
  <c r="A14" i="9" s="1"/>
  <c r="A15" i="9" s="1"/>
  <c r="A16" i="9" s="1"/>
  <c r="A17" i="9" s="1"/>
  <c r="A18" i="9" s="1"/>
  <c r="A19" i="9" s="1"/>
  <c r="A20" i="9" s="1"/>
  <c r="A21" i="9" s="1"/>
  <c r="A22" i="9" s="1"/>
  <c r="A23" i="9" s="1"/>
  <c r="A24" i="9" s="1"/>
  <c r="A25" i="9" s="1"/>
  <c r="A26" i="9" s="1"/>
  <c r="A27" i="9" s="1"/>
  <c r="A28" i="9" s="1"/>
  <c r="A29" i="9" s="1"/>
  <c r="A30" i="9" s="1"/>
  <c r="A31" i="9" s="1"/>
  <c r="A32" i="9" s="1"/>
  <c r="A33" i="9" s="1"/>
  <c r="A34" i="9" s="1"/>
  <c r="A35" i="9" s="1"/>
  <c r="A36" i="9" s="1"/>
  <c r="A37" i="9" s="1"/>
  <c r="A38" i="9" s="1"/>
  <c r="A39" i="9" s="1"/>
  <c r="A40" i="9" s="1"/>
  <c r="A41" i="9" s="1"/>
  <c r="A42" i="9" s="1"/>
  <c r="D37" i="16"/>
  <c r="J23" i="16"/>
  <c r="D20" i="16"/>
  <c r="D23" i="16" s="1"/>
  <c r="C20" i="16"/>
  <c r="C23" i="16" s="1"/>
  <c r="B20" i="16"/>
  <c r="B23" i="16" s="1"/>
  <c r="L9" i="12"/>
  <c r="L10" i="12" s="1"/>
  <c r="L13" i="12" s="1"/>
  <c r="L15" i="12" s="1"/>
  <c r="L16" i="12" s="1"/>
  <c r="L17" i="12" s="1"/>
  <c r="L18" i="12" s="1"/>
  <c r="L19" i="12" s="1"/>
  <c r="L20" i="12" s="1"/>
  <c r="L21" i="12" s="1"/>
  <c r="L22" i="12" s="1"/>
  <c r="L23" i="12" s="1"/>
  <c r="L24" i="12" s="1"/>
  <c r="L25" i="12" s="1"/>
  <c r="L26" i="12" s="1"/>
  <c r="L27" i="12" s="1"/>
  <c r="L28" i="12" s="1"/>
  <c r="L29" i="12" s="1"/>
  <c r="L30" i="12" s="1"/>
  <c r="L31" i="12" s="1"/>
  <c r="L32" i="12" s="1"/>
  <c r="L33" i="12" s="1"/>
  <c r="L34" i="12" s="1"/>
  <c r="L35" i="12" s="1"/>
  <c r="L36" i="12" s="1"/>
  <c r="L37" i="12" s="1"/>
  <c r="L38" i="12" s="1"/>
  <c r="L39" i="12" s="1"/>
  <c r="L40" i="12" s="1"/>
  <c r="L41" i="12" s="1"/>
  <c r="L42" i="12" s="1"/>
  <c r="L43" i="12" s="1"/>
  <c r="L44" i="12" s="1"/>
  <c r="L45" i="12" s="1"/>
  <c r="L46" i="12" s="1"/>
  <c r="A9" i="12"/>
  <c r="A10" i="12" s="1"/>
  <c r="E12" i="10"/>
  <c r="E13" i="10" s="1"/>
  <c r="E14" i="10" s="1"/>
  <c r="E15" i="10" s="1"/>
  <c r="E16" i="10" s="1"/>
  <c r="E17" i="10" s="1"/>
  <c r="E18" i="10" s="1"/>
  <c r="E19" i="10" s="1"/>
  <c r="E20" i="10" s="1"/>
  <c r="E21" i="10" s="1"/>
  <c r="E22" i="10" s="1"/>
  <c r="E23" i="10" s="1"/>
  <c r="E24" i="10" s="1"/>
  <c r="E25" i="10" s="1"/>
  <c r="E26" i="10" s="1"/>
  <c r="E27" i="10" s="1"/>
  <c r="E28" i="10" s="1"/>
  <c r="E29" i="10" s="1"/>
  <c r="E31" i="10" s="1"/>
  <c r="E32" i="10" s="1"/>
  <c r="E33" i="10" s="1"/>
  <c r="E34" i="10" s="1"/>
  <c r="E35" i="10" s="1"/>
  <c r="E36" i="10" s="1"/>
  <c r="E37" i="10" s="1"/>
  <c r="E38" i="10" s="1"/>
  <c r="E39" i="10" s="1"/>
  <c r="E40" i="10" s="1"/>
  <c r="E41" i="10" s="1"/>
  <c r="E42" i="10" s="1"/>
  <c r="I39" i="9"/>
  <c r="I42" i="9" s="1"/>
  <c r="H39" i="9"/>
  <c r="H42" i="9" s="1"/>
  <c r="C39" i="9"/>
  <c r="C42" i="9" s="1"/>
  <c r="B39" i="9"/>
  <c r="B42" i="9" s="1"/>
  <c r="D18" i="1"/>
  <c r="D21" i="1" s="1"/>
  <c r="C18" i="1"/>
  <c r="C21" i="1" s="1"/>
  <c r="B18" i="1"/>
  <c r="B21" i="1" s="1"/>
  <c r="J42" i="10"/>
  <c r="E11" i="12" l="1"/>
  <c r="H42" i="19"/>
  <c r="J39" i="1"/>
  <c r="D39" i="1"/>
  <c r="J46" i="12"/>
  <c r="H28" i="19"/>
  <c r="I42" i="19"/>
  <c r="I44" i="19" s="1"/>
  <c r="B46" i="12"/>
  <c r="K46" i="12"/>
  <c r="G21" i="19"/>
  <c r="E12" i="12" l="1"/>
  <c r="E13" i="12" s="1"/>
  <c r="E15" i="12" s="1"/>
  <c r="E16" i="12" s="1"/>
  <c r="E17" i="12" s="1"/>
  <c r="E18" i="12" s="1"/>
  <c r="E19" i="12" s="1"/>
  <c r="E20" i="12" s="1"/>
  <c r="E21" i="12" s="1"/>
  <c r="E22" i="12" s="1"/>
  <c r="E23" i="12" s="1"/>
  <c r="E24" i="12" s="1"/>
  <c r="E25" i="12" s="1"/>
  <c r="E26" i="12" s="1"/>
  <c r="E27" i="12" s="1"/>
  <c r="E28" i="12" s="1"/>
  <c r="E29" i="12" s="1"/>
  <c r="E30" i="12" s="1"/>
  <c r="E31" i="12" s="1"/>
  <c r="E32" i="12" s="1"/>
  <c r="E33" i="12" s="1"/>
  <c r="E34" i="12" s="1"/>
  <c r="E35" i="12" s="1"/>
  <c r="E36" i="12" s="1"/>
  <c r="E37" i="12" s="1"/>
  <c r="E38" i="12" s="1"/>
  <c r="E39" i="12" s="1"/>
  <c r="E40" i="12" s="1"/>
  <c r="E41" i="12" s="1"/>
  <c r="E42" i="12" s="1"/>
  <c r="E43" i="12" s="1"/>
  <c r="E44" i="12" s="1"/>
  <c r="E45" i="12" s="1"/>
  <c r="E46" i="12" s="1"/>
  <c r="G44" i="19"/>
  <c r="H44" i="19"/>
  <c r="D44" i="19"/>
  <c r="C42" i="19"/>
  <c r="C44" i="19" s="1"/>
</calcChain>
</file>

<file path=xl/sharedStrings.xml><?xml version="1.0" encoding="utf-8"?>
<sst xmlns="http://schemas.openxmlformats.org/spreadsheetml/2006/main" count="370" uniqueCount="236">
  <si>
    <t>Historical Data</t>
  </si>
  <si>
    <t>Actual</t>
  </si>
  <si>
    <t>Proposed By
Budget Officer</t>
  </si>
  <si>
    <t>Approved By
Budget Committee</t>
  </si>
  <si>
    <t>Adopted By
Governing Body</t>
  </si>
  <si>
    <t>DESCRIPTION
RESOURCES AND REQUIREMENTS</t>
  </si>
  <si>
    <t>RESOURCES</t>
  </si>
  <si>
    <t>RESOURCES AND REQUIREMENTS</t>
  </si>
  <si>
    <t>FORM</t>
  </si>
  <si>
    <t xml:space="preserve"> </t>
  </si>
  <si>
    <t>(Fund)</t>
  </si>
  <si>
    <t>(Name of Municipal Corporation)</t>
  </si>
  <si>
    <t>*The balance of cash, cash equivalents and investments in the fund at the beginning of the budget year</t>
  </si>
  <si>
    <t>REQUIREMENTS **</t>
  </si>
  <si>
    <t>**List requirements by organizational unit or program, activity, object classification, then expenditure detail. If the requirement is “not allocated”, then list by object classification and expenditure detail.</t>
  </si>
  <si>
    <t>UNAPPROPRIATED ENDING FUND BALANCE</t>
  </si>
  <si>
    <t>TOTAL REQUIREMENTS</t>
  </si>
  <si>
    <t>TOTAL RESOURCES</t>
  </si>
  <si>
    <t>Taxes collected in year levied</t>
  </si>
  <si>
    <t>Taxes estimated to be received</t>
  </si>
  <si>
    <t>Total Resources, except taxes to be levied</t>
  </si>
  <si>
    <t>Interest</t>
  </si>
  <si>
    <t>Previously levied taxes estimated to be received</t>
  </si>
  <si>
    <t>Working Capital (accrual basis)</t>
  </si>
  <si>
    <t>Object Classification</t>
  </si>
  <si>
    <t>Detail</t>
  </si>
  <si>
    <t>DEBT SERVICE LOAN FUND</t>
  </si>
  <si>
    <t>Wickiup Water District</t>
  </si>
  <si>
    <t>Capital Outlay</t>
  </si>
  <si>
    <t>Principal Payment - Loan #1 (SZ9017)</t>
  </si>
  <si>
    <t>Interest Payment - Loan #1</t>
  </si>
  <si>
    <t>Interest Payment - Loan #2</t>
  </si>
  <si>
    <t>Principal Payment - Loan #2 (S17030)</t>
  </si>
  <si>
    <t>Maintenance</t>
  </si>
  <si>
    <t>SYSTEM DEVELOPMENT CHARGE FUND</t>
  </si>
  <si>
    <t>150-504-011 (Rev 10-16)</t>
  </si>
  <si>
    <r>
      <t xml:space="preserve">Org. Unit </t>
    </r>
    <r>
      <rPr>
        <b/>
        <sz val="8"/>
        <rFont val="Calibri"/>
        <family val="2"/>
      </rPr>
      <t>or</t>
    </r>
    <r>
      <rPr>
        <sz val="8"/>
        <rFont val="Calibri"/>
        <family val="2"/>
      </rPr>
      <t xml:space="preserve"> Prog. &amp; Activity</t>
    </r>
  </si>
  <si>
    <t xml:space="preserve">(Name of Municipal Corporation) </t>
  </si>
  <si>
    <t xml:space="preserve">Review Year: </t>
  </si>
  <si>
    <t>Date can not be more than 10 years after establishment.</t>
  </si>
  <si>
    <t>RESERVE FUND</t>
  </si>
  <si>
    <t>LB-11</t>
  </si>
  <si>
    <t xml:space="preserve">FORM </t>
  </si>
  <si>
    <t>LB-20</t>
  </si>
  <si>
    <t>GENERAL FUND</t>
  </si>
  <si>
    <t>WICKIUP WATER DISTRICT</t>
  </si>
  <si>
    <r>
      <t>RESOURCE DESCRIPTION</t>
    </r>
    <r>
      <rPr>
        <sz val="12"/>
        <rFont val="Calibri"/>
        <family val="2"/>
      </rPr>
      <t xml:space="preserve">
</t>
    </r>
  </si>
  <si>
    <t xml:space="preserve"> OTHER RESOURCES</t>
  </si>
  <si>
    <t>Water Sales</t>
  </si>
  <si>
    <t>Miscellaneous Income</t>
  </si>
  <si>
    <t>Total resources, except taxes to be levied</t>
  </si>
  <si>
    <t>150-504-020 (rev 10-16)</t>
  </si>
  <si>
    <t>Adopted Budget</t>
  </si>
  <si>
    <t>Second Preceding</t>
  </si>
  <si>
    <t>First Preceding</t>
  </si>
  <si>
    <t>This Year</t>
  </si>
  <si>
    <t>Budget Officer</t>
  </si>
  <si>
    <t>Budget Committee</t>
  </si>
  <si>
    <t>Governing Body</t>
  </si>
  <si>
    <t>REQUIREMENTS SUMMARY</t>
  </si>
  <si>
    <t>TOTAL PERSONNEL SERVICES</t>
  </si>
  <si>
    <t>MATERIALS AND SERVICES</t>
  </si>
  <si>
    <t>CAPITAL OUTLAY</t>
  </si>
  <si>
    <t>TOTAL CAPITAL OUTLAY</t>
  </si>
  <si>
    <t>Total Full-Time Equivalent (FTE)</t>
  </si>
  <si>
    <t>TOTAL MATERIALS AND SERVICES</t>
  </si>
  <si>
    <t>Proposed By</t>
  </si>
  <si>
    <t>Approved By</t>
  </si>
  <si>
    <t>Adopted By</t>
  </si>
  <si>
    <t>PERSONNEL SERVICES</t>
  </si>
  <si>
    <t>Administrative</t>
  </si>
  <si>
    <t>OR-LB-31</t>
  </si>
  <si>
    <t>Proposed by</t>
  </si>
  <si>
    <t>Approved by</t>
  </si>
  <si>
    <t>Adopted by</t>
  </si>
  <si>
    <t>Page 2</t>
  </si>
  <si>
    <t>WICKUP WATER DISTRICT</t>
  </si>
  <si>
    <r>
      <t xml:space="preserve">REQUIREMENTS FOR: </t>
    </r>
    <r>
      <rPr>
        <b/>
        <u/>
        <sz val="10"/>
        <rFont val="Arial"/>
        <family val="2"/>
      </rPr>
      <t>ADMINISTRATIVE</t>
    </r>
  </si>
  <si>
    <t>TOTAL FULL-TIME EQUIVALENT (FTE)</t>
  </si>
  <si>
    <t>REPAIR &amp; MAINTENANCE</t>
  </si>
  <si>
    <t>INSURANCE EXPENSE (Liability, Auto, Property, etc.)</t>
  </si>
  <si>
    <t>OFFICE SUPPLIES &amp; POSTAGE</t>
  </si>
  <si>
    <t>PRINTING &amp; PUBLISHING</t>
  </si>
  <si>
    <t>ACCOUNTANT SERVICES &amp; AUDIT</t>
  </si>
  <si>
    <t>ATTORNEY FEES</t>
  </si>
  <si>
    <t>DUES, SUBSCRIPTIONS &amp; MEMBERSHIPS</t>
  </si>
  <si>
    <t>BANK &amp; CREDIT CARD FEES</t>
  </si>
  <si>
    <t>ELECTRICITY/UTILITIES OTHER</t>
  </si>
  <si>
    <t>RENT (L&amp;C Tree Farm)</t>
  </si>
  <si>
    <t>ELECTION EXPENSE</t>
  </si>
  <si>
    <t xml:space="preserve">TRAINING &amp; SCHOOLING </t>
  </si>
  <si>
    <t>EQUIPMENT RENTAL / LEASES</t>
  </si>
  <si>
    <t>TOTAL MATERIALS AND SUPPLIES</t>
  </si>
  <si>
    <t>OVERTIME</t>
  </si>
  <si>
    <t>LABORATORY EXPENSE</t>
  </si>
  <si>
    <t>CHLORINE &amp; CHEMICAL EXPENSE</t>
  </si>
  <si>
    <t>TELECOMMICATIONS</t>
  </si>
  <si>
    <t>PLANT OFFICE SUPPLIES</t>
  </si>
  <si>
    <t>FREIGHT</t>
  </si>
  <si>
    <t>TRUCK &amp; MILEAGE EXPENSE</t>
  </si>
  <si>
    <t>TRAINING &amp; SCHOOLING</t>
  </si>
  <si>
    <t>EQUIPMENT RENTAL</t>
  </si>
  <si>
    <t xml:space="preserve">CONTRACTED LABOR </t>
  </si>
  <si>
    <t>PERSONAL PROTECTIVE EQUIPMENT (PPE)</t>
  </si>
  <si>
    <t>PROFESSIONAL FEES / CONSULTING SERVICES</t>
  </si>
  <si>
    <t>LITTLE CREEK SYSTEM &amp; RESERVOIR / PALMROSE</t>
  </si>
  <si>
    <t>STORAGE FACILITY / GARAGE / Svensen Market Rd.</t>
  </si>
  <si>
    <t>SLOW SAND FILTER PLANT / Akerstedt</t>
  </si>
  <si>
    <t>Year this reserve fund will be reviewed to be continued/abolished.</t>
  </si>
  <si>
    <t>This fund is authorized and established by Ordinance 91-01</t>
  </si>
  <si>
    <t>on November 20, 1991, for the following specified purpose: to</t>
  </si>
  <si>
    <t>Transferred IN, from General Fund:</t>
  </si>
  <si>
    <t xml:space="preserve">direct a portion of funds received from new construction   </t>
  </si>
  <si>
    <t>to the existing system &amp; future system improvements</t>
  </si>
  <si>
    <t>Page - 1</t>
  </si>
  <si>
    <t>Page - 4</t>
  </si>
  <si>
    <t>TOTAL MAINTENANCE PERSONNEL</t>
  </si>
  <si>
    <t>ELECTRICITY (Akerstedt &amp; Palmrose)</t>
  </si>
  <si>
    <t>Debt Service Fund</t>
  </si>
  <si>
    <t>Debt Serv</t>
  </si>
  <si>
    <t>System Development Fund</t>
  </si>
  <si>
    <t>Page 3</t>
  </si>
  <si>
    <t>Total Requirements for all Units/Programs</t>
  </si>
  <si>
    <r>
      <t xml:space="preserve">Available cash on hand* (cash basis) </t>
    </r>
    <r>
      <rPr>
        <b/>
        <sz val="9"/>
        <rFont val="Calibri"/>
        <family val="2"/>
      </rPr>
      <t>or</t>
    </r>
  </si>
  <si>
    <r>
      <t xml:space="preserve">Org Unit </t>
    </r>
    <r>
      <rPr>
        <b/>
        <sz val="8"/>
        <rFont val="Calibri"/>
        <family val="2"/>
      </rPr>
      <t>or</t>
    </r>
    <r>
      <rPr>
        <sz val="8"/>
        <rFont val="Calibri"/>
        <family val="2"/>
      </rPr>
      <t xml:space="preserve"> Prog &amp; Activity</t>
    </r>
  </si>
  <si>
    <t>MAINTENANCE / TREATMENT SUPERVISOR</t>
  </si>
  <si>
    <t>CERTIFICATIONS &amp; LICENSES / DUES &amp; SUBSCRIPTIONS</t>
  </si>
  <si>
    <t>MISCELLANEOUS</t>
  </si>
  <si>
    <t>TELECOMMUNICATIONS</t>
  </si>
  <si>
    <t>System Development/Bore TT Larson</t>
  </si>
  <si>
    <t>DETAILED REQUIREMENTS</t>
  </si>
  <si>
    <t>150-504-031  (Rev 11-16)</t>
  </si>
  <si>
    <r>
      <t xml:space="preserve">REQUIREMENTS FOR:  </t>
    </r>
    <r>
      <rPr>
        <b/>
        <u/>
        <sz val="10"/>
        <rFont val="Arial"/>
        <family val="2"/>
      </rPr>
      <t xml:space="preserve">MAINTENANCE </t>
    </r>
  </si>
  <si>
    <t>150-504-031 (Rev. 11-16)</t>
  </si>
  <si>
    <t>FORM OR-LB-31</t>
  </si>
  <si>
    <t>OR-LB-30</t>
  </si>
  <si>
    <t>150-504-011 (Rev. 10-16)</t>
  </si>
  <si>
    <t>FORM LB-11</t>
  </si>
  <si>
    <t>This fund is authorized by resolution _____________ on</t>
  </si>
  <si>
    <t>obligations owing to Oregon Business Development</t>
  </si>
  <si>
    <t xml:space="preserve">_______________ for the purpose of repaying the </t>
  </si>
  <si>
    <t>Ending Balance (prior years)</t>
  </si>
  <si>
    <t>REQUIREMENTS FOR:                                             
GENERAL FUND RECAP</t>
  </si>
  <si>
    <t>General Fund Operating Contingency</t>
  </si>
  <si>
    <t>TOTAL TRANSFERS &amp; CONTINGENCIES</t>
  </si>
  <si>
    <t xml:space="preserve">TOTAL </t>
  </si>
  <si>
    <t>Page 5</t>
  </si>
  <si>
    <t>page 6</t>
  </si>
  <si>
    <t>PAYROLL TAXES; All</t>
  </si>
  <si>
    <t>TRANSFERRED TO OTHER FUNDS / CONTINGENCIES</t>
  </si>
  <si>
    <t>WORKER'S COMPENSATION INSURANCE</t>
  </si>
  <si>
    <t>ONE-HALF OF FLOW METERS AND TRANSDUCERS FOR IVY STATION TANK</t>
  </si>
  <si>
    <t>One-Half of cost for flow meters and transducers for Ivy Station Plant</t>
  </si>
  <si>
    <t>GENERAL FUND -- OFFICE</t>
  </si>
  <si>
    <t>GENERAL FUND -- MAINTENANCE</t>
  </si>
  <si>
    <t>GENERAL FUND -- OFFICE &amp; MAINTENANCE COMBINED</t>
  </si>
  <si>
    <t>.</t>
  </si>
  <si>
    <t xml:space="preserve">CONTRACTUAL OFFICE EXPENSE </t>
  </si>
  <si>
    <t xml:space="preserve">   Water Sales - Special Fund Debt Service </t>
  </si>
  <si>
    <t xml:space="preserve">Cash on hand * (cash basis), </t>
  </si>
  <si>
    <t xml:space="preserve">Debt Service Fund Revenue </t>
  </si>
  <si>
    <t>Budget for Next Year 2025-2026</t>
  </si>
  <si>
    <t>Year 2023-2024</t>
  </si>
  <si>
    <t>NEW CONSTRUCTION MATERIALS/UPGRADES</t>
  </si>
  <si>
    <t>Cash on hand * (cash basis)</t>
  </si>
  <si>
    <t>system upgrades/slow sand plant</t>
  </si>
  <si>
    <t>system upgrades/little creek</t>
  </si>
  <si>
    <t>total requirements</t>
  </si>
  <si>
    <r>
      <t xml:space="preserve">SEISMIC STUDY / </t>
    </r>
    <r>
      <rPr>
        <b/>
        <sz val="9"/>
        <rFont val="Calibri"/>
        <family val="2"/>
        <scheme val="minor"/>
      </rPr>
      <t>SOURCE STUDY</t>
    </r>
    <r>
      <rPr>
        <sz val="9"/>
        <rFont val="Calibri"/>
        <family val="2"/>
        <scheme val="minor"/>
      </rPr>
      <t>/MASTER PLAN UPDATE</t>
    </r>
  </si>
  <si>
    <t xml:space="preserve"> Grant from Business Oregon</t>
  </si>
  <si>
    <t>Second Preceding
Year 2023-2024</t>
  </si>
  <si>
    <t>First Preceding
Year 2024-2025</t>
  </si>
  <si>
    <t>Adopted Budget
This Year
Year 2025-2026</t>
  </si>
  <si>
    <t>Budget for Next Year 2026-2027</t>
  </si>
  <si>
    <t>Year 2024-2025</t>
  </si>
  <si>
    <t>2025-2026</t>
  </si>
  <si>
    <t>Budget For Next Year 2026-2027</t>
  </si>
  <si>
    <t>First Preceding Year 2024-2025</t>
  </si>
  <si>
    <t>Adopted Budget
Year 2025-2026</t>
  </si>
  <si>
    <t>CAPITAL IMPROVEMENT PROGRAM</t>
  </si>
  <si>
    <t>PROJECT DETAIL SHEET</t>
  </si>
  <si>
    <r>
      <rPr>
        <b/>
        <sz val="12"/>
        <rFont val="Arial"/>
        <family val="2"/>
      </rPr>
      <t>Benefits:</t>
    </r>
    <r>
      <rPr>
        <sz val="12"/>
        <rFont val="Arial"/>
        <family val="2"/>
      </rPr>
      <t xml:space="preserve">  There is no automation or telementry at the plant.  Even though staff monitors the plant daily, it could be hours before any issue is detected. Some form of automation that would allow the plant to notify the SCADA system at Little Creek if there is a problem, would be extremely benficial. This upgrade would also allow the plant to send data to Little Creek, that would be recorded. This would be extremely beneficial when it came to state reporting. </t>
    </r>
  </si>
  <si>
    <r>
      <t xml:space="preserve">Funding Source: </t>
    </r>
    <r>
      <rPr>
        <sz val="12"/>
        <rFont val="Arial"/>
        <family val="2"/>
      </rPr>
      <t>It is proposed that funds be used from the system development account</t>
    </r>
  </si>
  <si>
    <r>
      <rPr>
        <b/>
        <sz val="12"/>
        <rFont val="Arial"/>
        <family val="2"/>
      </rPr>
      <t>Project Cost</t>
    </r>
    <r>
      <rPr>
        <sz val="12"/>
        <rFont val="Arial"/>
        <family val="2"/>
      </rPr>
      <t xml:space="preserve">: </t>
    </r>
  </si>
  <si>
    <r>
      <t xml:space="preserve">Funding Source:  </t>
    </r>
    <r>
      <rPr>
        <sz val="12"/>
        <rFont val="Arial"/>
        <family val="2"/>
      </rPr>
      <t xml:space="preserve"> Unknown.  Funding is near impossible to find for general maintence and upkeep costs. </t>
    </r>
  </si>
  <si>
    <r>
      <rPr>
        <b/>
        <sz val="12"/>
        <rFont val="Arial"/>
        <family val="2"/>
      </rPr>
      <t>Benefits:</t>
    </r>
    <r>
      <rPr>
        <sz val="12"/>
        <rFont val="Arial"/>
        <family val="2"/>
      </rPr>
      <t xml:space="preserve">  Replacing the filter media will decrease the run time between backwashes as well as allow the filters to work more effectently. This would result in noticeably reduced chemicals, electrial, and backwach water usage. There is no raw water turbidimeter. Without the meter, operators do not know when there is a spike in turbidity (dirty water) and cannot shut down the plant, thus causing dirty water in the cells. There is not a streaming current alayzer.   A streaming current analyzer would optimize the dosage of Pass-C.  Installing new and/or updated chemical feeds will save on the amount of chemicals used as well as electricty. Updating the SCADA system will enhance cyber security as well as connect with Slow Sand to assist in monitoring the plant. </t>
    </r>
  </si>
  <si>
    <r>
      <rPr>
        <b/>
        <sz val="12"/>
        <rFont val="Arial"/>
        <family val="2"/>
      </rPr>
      <t>Project Cost</t>
    </r>
    <r>
      <rPr>
        <sz val="12"/>
        <rFont val="Arial"/>
        <family val="2"/>
      </rPr>
      <t>: Two estimates have previously been received. One from The Automation Group in the amount of $34,430 and one from Correct Equipment in the amount of  $16,800 (estimate as of 3/2024)</t>
    </r>
  </si>
  <si>
    <r>
      <rPr>
        <b/>
        <sz val="12"/>
        <rFont val="Arial"/>
        <family val="2"/>
      </rPr>
      <t>Cost Calculation</t>
    </r>
    <r>
      <rPr>
        <sz val="12"/>
        <rFont val="Arial"/>
        <family val="2"/>
      </rPr>
      <t xml:space="preserve">:  Quotes received from TAG and Correct. </t>
    </r>
  </si>
  <si>
    <r>
      <rPr>
        <b/>
        <sz val="12"/>
        <rFont val="Arial"/>
        <family val="2"/>
      </rPr>
      <t>Cost Calculation</t>
    </r>
    <r>
      <rPr>
        <sz val="12"/>
        <rFont val="Arial"/>
        <family val="2"/>
      </rPr>
      <t>:  Curran-McLeod gave a quote of $50,000 in 2019</t>
    </r>
  </si>
  <si>
    <r>
      <rPr>
        <b/>
        <sz val="12"/>
        <rFont val="Arial"/>
        <family val="2"/>
      </rPr>
      <t>Cost Calculation</t>
    </r>
    <r>
      <rPr>
        <sz val="12"/>
        <rFont val="Arial"/>
        <family val="2"/>
      </rPr>
      <t xml:space="preserve">:  </t>
    </r>
  </si>
  <si>
    <t xml:space="preserve">Funding Source: </t>
  </si>
  <si>
    <r>
      <rPr>
        <b/>
        <sz val="12"/>
        <rFont val="Arial"/>
        <family val="2"/>
      </rPr>
      <t>Description:</t>
    </r>
    <r>
      <rPr>
        <sz val="12"/>
        <rFont val="Arial"/>
        <family val="2"/>
      </rPr>
      <t xml:space="preserve"> The Little Creek plant was updated in the mid 90's. A Robert's Filter was installed as well as a SCADA system to be able to monitor the plant remotely.  Due to lack of upkeep, the filter media has never been changed and/or maintained. It appears the inside of the cells (technically called a train) need to be repainted. Bearings in the paddles should be replaced.   The chemical feeds and analysers are outdated and need to be either installed or upgraded. There have been no upgrades to the SCADA system making it outdated and difficult to work on. In addition, in 2011 WWD received a quote from Robert's Filter to install an Aries Manage Air System. In June 2025, Roberts Filter Group reassessed the filter and provided the recommendations attached.   </t>
    </r>
  </si>
  <si>
    <r>
      <rPr>
        <b/>
        <sz val="12"/>
        <rFont val="Arial"/>
        <family val="2"/>
      </rPr>
      <t>Project Cost</t>
    </r>
    <r>
      <rPr>
        <sz val="12"/>
        <rFont val="Arial"/>
        <family val="2"/>
      </rPr>
      <t>:  $160,000 estimate</t>
    </r>
  </si>
  <si>
    <r>
      <t xml:space="preserve">Funding Source:  </t>
    </r>
    <r>
      <rPr>
        <sz val="12"/>
        <rFont val="Arial"/>
        <family val="2"/>
      </rPr>
      <t xml:space="preserve">  </t>
    </r>
  </si>
  <si>
    <r>
      <rPr>
        <b/>
        <sz val="12"/>
        <rFont val="Arial"/>
        <family val="2"/>
      </rPr>
      <t>Project Cost</t>
    </r>
    <r>
      <rPr>
        <sz val="12"/>
        <rFont val="Arial"/>
        <family val="2"/>
      </rPr>
      <t>: $2,200,000</t>
    </r>
  </si>
  <si>
    <r>
      <rPr>
        <b/>
        <sz val="12"/>
        <rFont val="Arial"/>
        <family val="2"/>
      </rPr>
      <t>Cost Calculation</t>
    </r>
    <r>
      <rPr>
        <sz val="12"/>
        <rFont val="Arial"/>
        <family val="2"/>
      </rPr>
      <t>:  Curran-McLeod -- 2019</t>
    </r>
  </si>
  <si>
    <r>
      <rPr>
        <b/>
        <sz val="12"/>
        <rFont val="Arial"/>
        <family val="2"/>
      </rPr>
      <t>Description:</t>
    </r>
    <r>
      <rPr>
        <sz val="12"/>
        <rFont val="Arial"/>
        <family val="2"/>
      </rPr>
      <t xml:space="preserve">  Wicikup Water District has a 200,000-gallon welded-steel reservior located off Ivy Station Rd. It is recommended the tank be recoated every 5-years. It appears the last recoating took place in 1996.  </t>
    </r>
  </si>
  <si>
    <r>
      <t xml:space="preserve">Funding Source:  </t>
    </r>
    <r>
      <rPr>
        <sz val="12"/>
        <rFont val="Arial"/>
        <family val="2"/>
      </rPr>
      <t xml:space="preserve">  The district will need to seek out grants and other funding opportunities</t>
    </r>
  </si>
  <si>
    <t>Project:  IVY STATION TANK; ELECTRICITY</t>
  </si>
  <si>
    <r>
      <rPr>
        <b/>
        <sz val="12"/>
        <rFont val="Arial"/>
        <family val="2"/>
      </rPr>
      <t>Cost Calculation</t>
    </r>
    <r>
      <rPr>
        <sz val="12"/>
        <rFont val="Arial"/>
        <family val="2"/>
      </rPr>
      <t>:</t>
    </r>
  </si>
  <si>
    <r>
      <rPr>
        <b/>
        <sz val="12"/>
        <rFont val="Arial"/>
        <family val="2"/>
      </rPr>
      <t>Description:</t>
    </r>
    <r>
      <rPr>
        <sz val="12"/>
        <rFont val="Arial"/>
        <family val="2"/>
      </rPr>
      <t xml:space="preserve">  Provide power/electricity to area  </t>
    </r>
  </si>
  <si>
    <r>
      <rPr>
        <b/>
        <sz val="12"/>
        <rFont val="Arial"/>
        <family val="2"/>
      </rPr>
      <t>Project:</t>
    </r>
    <r>
      <rPr>
        <sz val="12"/>
        <rFont val="Arial"/>
        <family val="2"/>
      </rPr>
      <t xml:space="preserve"> INSTALL FLOW METERS</t>
    </r>
  </si>
  <si>
    <r>
      <rPr>
        <b/>
        <sz val="12"/>
        <rFont val="Arial"/>
        <family val="2"/>
      </rPr>
      <t>Description:</t>
    </r>
    <r>
      <rPr>
        <sz val="12"/>
        <rFont val="Arial"/>
        <family val="2"/>
      </rPr>
      <t xml:space="preserve">  Flow meters installed for the raw water at Slow Sand and Little Creek  </t>
    </r>
  </si>
  <si>
    <t xml:space="preserve">Project:  </t>
  </si>
  <si>
    <r>
      <rPr>
        <b/>
        <sz val="12"/>
        <rFont val="Arial"/>
        <family val="2"/>
      </rPr>
      <t>Cost Calculation</t>
    </r>
    <r>
      <rPr>
        <sz val="12"/>
        <rFont val="Arial"/>
        <family val="2"/>
      </rPr>
      <t xml:space="preserve">: </t>
    </r>
  </si>
  <si>
    <r>
      <t xml:space="preserve">Funding Source:  </t>
    </r>
    <r>
      <rPr>
        <sz val="12"/>
        <rFont val="Arial"/>
        <family val="2"/>
      </rPr>
      <t xml:space="preserve"> </t>
    </r>
  </si>
  <si>
    <r>
      <rPr>
        <b/>
        <sz val="12"/>
        <rFont val="Arial"/>
        <family val="2"/>
      </rPr>
      <t>Description:</t>
    </r>
    <r>
      <rPr>
        <sz val="12"/>
        <rFont val="Arial"/>
        <family val="2"/>
      </rPr>
      <t xml:space="preserve">  Tie with Knappa Water Association</t>
    </r>
  </si>
  <si>
    <r>
      <rPr>
        <b/>
        <sz val="12"/>
        <rFont val="Arial"/>
        <family val="2"/>
      </rPr>
      <t>Description:</t>
    </r>
    <r>
      <rPr>
        <sz val="12"/>
        <rFont val="Arial"/>
        <family val="2"/>
      </rPr>
      <t xml:space="preserve">  Built in the 80's, the Slow Sand plant is very basic. Chlorine and soda ash are used to treat the water. The plant is in a rural, remote area approximately a mile or so up a gated logging road. The property is leased. The plant is surrounded by a chainlink fence. Water intakes are located almost two miles further up the road and are posted "no trespassing". </t>
    </r>
  </si>
  <si>
    <r>
      <rPr>
        <b/>
        <sz val="12"/>
        <rFont val="Arial"/>
        <family val="2"/>
      </rPr>
      <t>Description:</t>
    </r>
    <r>
      <rPr>
        <sz val="12"/>
        <rFont val="Arial"/>
        <family val="2"/>
      </rPr>
      <t xml:space="preserve">  Since the mid 80's, no sand has been added.  Although only a very small amount is scraped off, planning needs to begin to start budgetting for replacement sand.  150-350 microns pre-screened and trucked in. Minimum depth of a slow sand filter is 20 to 24 inches. We are currently at 32"</t>
    </r>
  </si>
  <si>
    <r>
      <rPr>
        <b/>
        <sz val="12"/>
        <rFont val="Arial"/>
        <family val="2"/>
      </rPr>
      <t>Benefits:</t>
    </r>
    <r>
      <rPr>
        <sz val="12"/>
        <rFont val="Arial"/>
        <family val="2"/>
      </rPr>
      <t xml:space="preserve">  Sand is needed to keep the plant running. Without adding sand, the State will not allow use of the filters. State standard is 24" to 48". </t>
    </r>
  </si>
  <si>
    <r>
      <rPr>
        <b/>
        <sz val="12"/>
        <rFont val="Arial"/>
        <family val="2"/>
      </rPr>
      <t>Cost Calculation</t>
    </r>
    <r>
      <rPr>
        <sz val="12"/>
        <rFont val="Arial"/>
        <family val="2"/>
      </rPr>
      <t>:  Roberts Filter Group (attached sheet) $125,000.00.  Correct Equipment provided the following information:  filter media $33,000; effluent pump $2,000; raw water turbidimeter $9,000; streaming current analyser $14,000; and Pass-c dosing pump $6,000. The remainder was for an Aries surface wash. Currently, we use a jet wash to break up sludge.</t>
    </r>
  </si>
  <si>
    <r>
      <rPr>
        <b/>
        <sz val="12"/>
        <rFont val="Arial"/>
        <family val="2"/>
      </rPr>
      <t>Benefits:</t>
    </r>
    <r>
      <rPr>
        <sz val="12"/>
        <rFont val="Arial"/>
        <family val="2"/>
      </rPr>
      <t xml:space="preserve">  There would a total of two meters installed at the plants (one at Little Creek and one at Slow Sand) to monitor raw water flow for chemical dosage and setting the flow as to not waste water we don't filter. </t>
    </r>
  </si>
  <si>
    <r>
      <rPr>
        <b/>
        <sz val="12"/>
        <rFont val="Arial"/>
        <family val="2"/>
      </rPr>
      <t>Benefits:</t>
    </r>
    <r>
      <rPr>
        <sz val="12"/>
        <rFont val="Arial"/>
        <family val="2"/>
      </rPr>
      <t xml:space="preserve"> Longevity of the tank. Additional page includes power, flow meter, alarm, and lighting.</t>
    </r>
  </si>
  <si>
    <r>
      <rPr>
        <b/>
        <sz val="12"/>
        <rFont val="Arial"/>
        <family val="2"/>
      </rPr>
      <t>Benefits:</t>
    </r>
    <r>
      <rPr>
        <sz val="12"/>
        <rFont val="Arial"/>
        <family val="2"/>
      </rPr>
      <t xml:space="preserve"> Security, flow sensors to detect leaks or fire flows, lights for security level indicators. </t>
    </r>
  </si>
  <si>
    <t>Project:  DISTRIBUTION SYSTEM; WATER MAINS AND HYDRANTS</t>
  </si>
  <si>
    <r>
      <rPr>
        <b/>
        <sz val="12"/>
        <rFont val="Arial"/>
        <family val="2"/>
      </rPr>
      <t>Description:</t>
    </r>
    <r>
      <rPr>
        <sz val="12"/>
        <rFont val="Arial"/>
        <family val="2"/>
      </rPr>
      <t xml:space="preserve">  It was recommended in the 2019 updated Master Plan that the mains be upgraded to 10" in parts of the system; Akerstedt to Conroy, Hillcrest to Conroy; and Conroy to Old Hwy 30.  Replacting aging fire hudrans and upgrading to the current standard of 500 feet apart. Currently, the oldest hydrant is from 1938. Three hydrants have failed since 2021. </t>
    </r>
  </si>
  <si>
    <r>
      <rPr>
        <b/>
        <sz val="12"/>
        <rFont val="Arial"/>
        <family val="2"/>
      </rPr>
      <t>Benefits:</t>
    </r>
    <r>
      <rPr>
        <sz val="12"/>
        <rFont val="Arial"/>
        <family val="2"/>
      </rPr>
      <t xml:space="preserve"> These upgrades would standarize the size of pipe that is in the ground, increase fire flow to the school, and increase flow to the central areas of the district. Reliable hydrants for emergencies. </t>
    </r>
  </si>
  <si>
    <r>
      <rPr>
        <b/>
        <sz val="12"/>
        <rFont val="Arial"/>
        <family val="2"/>
      </rPr>
      <t>Benefits:</t>
    </r>
    <r>
      <rPr>
        <sz val="12"/>
        <rFont val="Arial"/>
        <family val="2"/>
      </rPr>
      <t xml:space="preserve">  An interconnection with Knappa Water Association for emergency use would be beneficial to both systems and is actually recommended in the Master Plan. In the event of a disaster, either water system could support the other.  For emergency purposes only.</t>
    </r>
  </si>
  <si>
    <r>
      <rPr>
        <b/>
        <sz val="12"/>
        <rFont val="Arial"/>
        <family val="2"/>
      </rPr>
      <t>Description:</t>
    </r>
    <r>
      <rPr>
        <sz val="12"/>
        <rFont val="Arial"/>
        <family val="2"/>
      </rPr>
      <t xml:space="preserve">  Repurpose the clear well at Little Creek. It could be used to house another filter trane. </t>
    </r>
  </si>
  <si>
    <r>
      <rPr>
        <b/>
        <sz val="12"/>
        <rFont val="Arial"/>
        <family val="2"/>
      </rPr>
      <t>Benefits:</t>
    </r>
    <r>
      <rPr>
        <sz val="12"/>
        <rFont val="Arial"/>
        <family val="2"/>
      </rPr>
      <t xml:space="preserve">  Possibily less expense than construction of a whole new building</t>
    </r>
  </si>
  <si>
    <t>BILLING SOFTWARE/PROGRAMS</t>
  </si>
  <si>
    <t xml:space="preserve">    System Development Charge ($8,242)</t>
  </si>
  <si>
    <t>Connection($4,000)&amp;System Develop. Fees($4,242)</t>
  </si>
  <si>
    <t>DISTRICT MANAGER - wages</t>
  </si>
  <si>
    <t>Overtime</t>
  </si>
  <si>
    <t>BENEFITS</t>
  </si>
  <si>
    <t xml:space="preserve">BENEFITS </t>
  </si>
  <si>
    <t>HOURLY/OPERATOR</t>
  </si>
  <si>
    <t>HOURLY/MAINTENANCE</t>
  </si>
  <si>
    <r>
      <rPr>
        <b/>
        <sz val="12"/>
        <rFont val="Arial"/>
        <family val="2"/>
      </rPr>
      <t>Project:</t>
    </r>
    <r>
      <rPr>
        <sz val="12"/>
        <rFont val="Arial"/>
        <family val="2"/>
      </rPr>
      <t xml:space="preserve">  SLOW SAND AUTOMATION -- Priority #1</t>
    </r>
  </si>
  <si>
    <r>
      <rPr>
        <b/>
        <sz val="12"/>
        <rFont val="Arial"/>
        <family val="2"/>
      </rPr>
      <t>Project:</t>
    </r>
    <r>
      <rPr>
        <sz val="12"/>
        <rFont val="Arial"/>
        <family val="2"/>
      </rPr>
      <t xml:space="preserve">  SLOW SAND FILTER MEDIA  -- Priority #4</t>
    </r>
  </si>
  <si>
    <r>
      <rPr>
        <b/>
        <sz val="12"/>
        <rFont val="Arial"/>
        <family val="2"/>
      </rPr>
      <t>Project Cost</t>
    </r>
    <r>
      <rPr>
        <sz val="12"/>
        <rFont val="Arial"/>
        <family val="2"/>
      </rPr>
      <t>:   Unknown</t>
    </r>
  </si>
  <si>
    <r>
      <rPr>
        <b/>
        <sz val="12"/>
        <rFont val="Arial"/>
        <family val="2"/>
      </rPr>
      <t>Project:</t>
    </r>
    <r>
      <rPr>
        <sz val="12"/>
        <rFont val="Arial"/>
        <family val="2"/>
      </rPr>
      <t xml:space="preserve">  </t>
    </r>
  </si>
  <si>
    <t>LITTLE CREEK PLANT UPDATES  -- Priority #3</t>
  </si>
  <si>
    <t>Project:  IVY STATION TANK -- Priority #2</t>
  </si>
  <si>
    <t>Project:  CLEAR WELL REPURPOSE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</si>
</sst>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30" x14ac:knownFonts="1">
    <font>
      <sz val="10"/>
      <name val="Arial"/>
    </font>
    <font>
      <sz val="10"/>
      <name val="Arial"/>
      <family val="2"/>
    </font>
    <font>
      <sz val="8"/>
      <name val="Arial"/>
      <family val="2"/>
    </font>
    <font>
      <sz val="10"/>
      <name val="Arial"/>
      <family val="2"/>
    </font>
    <font>
      <sz val="8"/>
      <name val="Calibri"/>
      <family val="2"/>
    </font>
    <font>
      <b/>
      <sz val="8"/>
      <name val="Calibri"/>
      <family val="2"/>
    </font>
    <font>
      <sz val="9"/>
      <name val="Arial"/>
      <family val="2"/>
    </font>
    <font>
      <sz val="7"/>
      <name val="Arial"/>
      <family val="2"/>
    </font>
    <font>
      <b/>
      <sz val="11"/>
      <name val="Arial"/>
      <family val="2"/>
    </font>
    <font>
      <sz val="12"/>
      <name val="Calibri"/>
      <family val="2"/>
    </font>
    <font>
      <b/>
      <sz val="9"/>
      <name val="Calibri"/>
      <family val="2"/>
    </font>
    <font>
      <b/>
      <sz val="10"/>
      <name val="Arial"/>
      <family val="2"/>
    </font>
    <font>
      <b/>
      <u/>
      <sz val="10"/>
      <name val="Arial"/>
      <family val="2"/>
    </font>
    <font>
      <b/>
      <sz val="9"/>
      <name val="Arial"/>
      <family val="2"/>
    </font>
    <font>
      <b/>
      <sz val="12"/>
      <name val="Arial"/>
      <family val="2"/>
    </font>
    <font>
      <sz val="12"/>
      <name val="Arial"/>
      <family val="2"/>
    </font>
    <font>
      <sz val="12"/>
      <name val="Calibri"/>
      <family val="2"/>
      <scheme val="minor"/>
    </font>
    <font>
      <sz val="10"/>
      <name val="Calibri"/>
      <family val="2"/>
      <scheme val="minor"/>
    </font>
    <font>
      <sz val="9"/>
      <name val="Calibri"/>
      <family val="2"/>
      <scheme val="minor"/>
    </font>
    <font>
      <sz val="8"/>
      <name val="Calibri"/>
      <family val="2"/>
      <scheme val="minor"/>
    </font>
    <font>
      <b/>
      <sz val="10"/>
      <name val="Calibri"/>
      <family val="2"/>
      <scheme val="minor"/>
    </font>
    <font>
      <b/>
      <sz val="12"/>
      <name val="Calibri"/>
      <family val="2"/>
      <scheme val="minor"/>
    </font>
    <font>
      <sz val="9"/>
      <color theme="1"/>
      <name val="Calibri"/>
      <family val="2"/>
      <scheme val="minor"/>
    </font>
    <font>
      <b/>
      <sz val="9"/>
      <name val="Calibri"/>
      <family val="2"/>
      <scheme val="minor"/>
    </font>
    <font>
      <sz val="10"/>
      <color theme="1"/>
      <name val="Calibri"/>
      <family val="2"/>
      <scheme val="minor"/>
    </font>
    <font>
      <b/>
      <sz val="8"/>
      <name val="Calibri"/>
      <family val="2"/>
      <scheme val="minor"/>
    </font>
    <font>
      <b/>
      <sz val="14"/>
      <name val="Calibri"/>
      <family val="2"/>
      <scheme val="minor"/>
    </font>
    <font>
      <sz val="10"/>
      <color theme="1"/>
      <name val="Arial"/>
      <family val="2"/>
    </font>
    <font>
      <sz val="9"/>
      <name val="Calibri"/>
      <family val="2"/>
    </font>
    <font>
      <sz val="9"/>
      <color theme="1"/>
      <name val="Calibri"/>
      <family val="2"/>
    </font>
  </fonts>
  <fills count="5">
    <fill>
      <patternFill patternType="none"/>
    </fill>
    <fill>
      <patternFill patternType="gray125"/>
    </fill>
    <fill>
      <patternFill patternType="lightGray"/>
    </fill>
    <fill>
      <patternFill patternType="solid">
        <fgColor indexed="65"/>
        <bgColor indexed="64"/>
      </patternFill>
    </fill>
    <fill>
      <patternFill patternType="solid">
        <fgColor theme="0"/>
        <bgColor indexed="64"/>
      </patternFill>
    </fill>
  </fills>
  <borders count="47">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bottom style="thin">
        <color indexed="64"/>
      </bottom>
      <diagonal/>
    </border>
    <border>
      <left style="thin">
        <color indexed="64"/>
      </left>
      <right style="thin">
        <color indexed="64"/>
      </right>
      <top style="medium">
        <color indexed="64"/>
      </top>
      <bottom style="medium">
        <color indexed="64"/>
      </bottom>
      <diagonal/>
    </border>
    <border>
      <left/>
      <right/>
      <top/>
      <bottom style="thin">
        <color indexed="64"/>
      </bottom>
      <diagonal/>
    </border>
    <border>
      <left/>
      <right/>
      <top style="medium">
        <color indexed="64"/>
      </top>
      <bottom/>
      <diagonal/>
    </border>
    <border>
      <left style="thin">
        <color indexed="8"/>
      </left>
      <right style="thin">
        <color indexed="8"/>
      </right>
      <top style="thin">
        <color indexed="8"/>
      </top>
      <bottom/>
      <diagonal/>
    </border>
    <border>
      <left style="thin">
        <color indexed="8"/>
      </left>
      <right style="thin">
        <color indexed="8"/>
      </right>
      <top/>
      <bottom/>
      <diagonal/>
    </border>
    <border>
      <left style="thin">
        <color indexed="8"/>
      </left>
      <right style="thin">
        <color indexed="8"/>
      </right>
      <top/>
      <bottom style="thin">
        <color indexed="8"/>
      </bottom>
      <diagonal/>
    </border>
    <border>
      <left/>
      <right style="thin">
        <color indexed="64"/>
      </right>
      <top style="thin">
        <color indexed="64"/>
      </top>
      <bottom style="thin">
        <color indexed="64"/>
      </bottom>
      <diagonal/>
    </border>
    <border>
      <left/>
      <right style="thin">
        <color indexed="64"/>
      </right>
      <top/>
      <bottom/>
      <diagonal/>
    </border>
    <border>
      <left/>
      <right style="thin">
        <color indexed="8"/>
      </right>
      <top style="thin">
        <color indexed="8"/>
      </top>
      <bottom/>
      <diagonal/>
    </border>
    <border>
      <left style="thin">
        <color indexed="8"/>
      </left>
      <right/>
      <top style="thin">
        <color indexed="8"/>
      </top>
      <bottom/>
      <diagonal/>
    </border>
    <border>
      <left style="thin">
        <color indexed="8"/>
      </left>
      <right/>
      <top/>
      <bottom/>
      <diagonal/>
    </border>
    <border>
      <left style="thin">
        <color indexed="8"/>
      </left>
      <right style="thin">
        <color indexed="8"/>
      </right>
      <top style="thin">
        <color indexed="8"/>
      </top>
      <bottom style="thin">
        <color indexed="8"/>
      </bottom>
      <diagonal/>
    </border>
    <border>
      <left style="thin">
        <color indexed="8"/>
      </left>
      <right/>
      <top/>
      <bottom style="thin">
        <color indexed="8"/>
      </bottom>
      <diagonal/>
    </border>
    <border>
      <left/>
      <right style="thin">
        <color indexed="8"/>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8"/>
      </right>
      <top/>
      <bottom style="thin">
        <color indexed="64"/>
      </bottom>
      <diagonal/>
    </border>
    <border>
      <left style="thin">
        <color indexed="8"/>
      </left>
      <right/>
      <top style="thin">
        <color indexed="8"/>
      </top>
      <bottom style="thin">
        <color indexed="8"/>
      </bottom>
      <diagonal/>
    </border>
    <border>
      <left/>
      <right/>
      <top style="thin">
        <color indexed="8"/>
      </top>
      <bottom style="thin">
        <color indexed="8"/>
      </bottom>
      <diagonal/>
    </border>
    <border>
      <left/>
      <right style="thin">
        <color indexed="8"/>
      </right>
      <top style="thin">
        <color indexed="8"/>
      </top>
      <bottom style="thin">
        <color indexed="8"/>
      </bottom>
      <diagonal/>
    </border>
    <border>
      <left style="thin">
        <color indexed="8"/>
      </left>
      <right style="thin">
        <color indexed="8"/>
      </right>
      <top style="thin">
        <color indexed="8"/>
      </top>
      <bottom style="thin">
        <color indexed="64"/>
      </bottom>
      <diagonal/>
    </border>
    <border>
      <left style="thin">
        <color indexed="8"/>
      </left>
      <right style="thin">
        <color indexed="8"/>
      </right>
      <top style="thin">
        <color indexed="64"/>
      </top>
      <bottom style="thin">
        <color indexed="8"/>
      </bottom>
      <diagonal/>
    </border>
    <border>
      <left style="thin">
        <color indexed="64"/>
      </left>
      <right style="thin">
        <color indexed="64"/>
      </right>
      <top style="thin">
        <color indexed="64"/>
      </top>
      <bottom style="thin">
        <color indexed="8"/>
      </bottom>
      <diagonal/>
    </border>
    <border>
      <left style="thin">
        <color indexed="8"/>
      </left>
      <right/>
      <top style="thin">
        <color indexed="64"/>
      </top>
      <bottom style="thin">
        <color indexed="8"/>
      </bottom>
      <diagonal/>
    </border>
    <border>
      <left style="thin">
        <color indexed="64"/>
      </left>
      <right style="thin">
        <color indexed="64"/>
      </right>
      <top/>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top style="thin">
        <color indexed="8"/>
      </top>
      <bottom/>
      <diagonal/>
    </border>
    <border>
      <left/>
      <right/>
      <top style="thin">
        <color indexed="64"/>
      </top>
      <bottom/>
      <diagonal/>
    </border>
    <border>
      <left style="thin">
        <color indexed="64"/>
      </left>
      <right/>
      <top style="medium">
        <color indexed="64"/>
      </top>
      <bottom style="medium">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style="thin">
        <color indexed="64"/>
      </left>
      <right/>
      <top style="thin">
        <color indexed="64"/>
      </top>
      <bottom style="medium">
        <color indexed="64"/>
      </bottom>
      <diagonal/>
    </border>
    <border>
      <left/>
      <right/>
      <top style="thin">
        <color indexed="64"/>
      </top>
      <bottom style="medium">
        <color indexed="64"/>
      </bottom>
      <diagonal/>
    </border>
    <border>
      <left/>
      <right style="thin">
        <color indexed="64"/>
      </right>
      <top style="thin">
        <color indexed="64"/>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s>
  <cellStyleXfs count="3">
    <xf numFmtId="0" fontId="0" fillId="0" borderId="0"/>
    <xf numFmtId="0" fontId="3" fillId="0" borderId="0"/>
    <xf numFmtId="0" fontId="1" fillId="0" borderId="0"/>
  </cellStyleXfs>
  <cellXfs count="361">
    <xf numFmtId="0" fontId="0" fillId="0" borderId="0" xfId="0"/>
    <xf numFmtId="0" fontId="16" fillId="0" borderId="0" xfId="0" applyFont="1"/>
    <xf numFmtId="0" fontId="17" fillId="0" borderId="0" xfId="0" applyFont="1"/>
    <xf numFmtId="0" fontId="18" fillId="2" borderId="1" xfId="0" applyFont="1" applyFill="1" applyBorder="1" applyAlignment="1">
      <alignment horizontal="center"/>
    </xf>
    <xf numFmtId="0" fontId="19" fillId="2" borderId="1" xfId="0" applyFont="1" applyFill="1" applyBorder="1" applyAlignment="1">
      <alignment horizontal="center"/>
    </xf>
    <xf numFmtId="0" fontId="18" fillId="0" borderId="1" xfId="0" applyFont="1" applyBorder="1" applyAlignment="1">
      <alignment horizontal="center"/>
    </xf>
    <xf numFmtId="0" fontId="19" fillId="0" borderId="2" xfId="0" applyFont="1" applyBorder="1" applyAlignment="1">
      <alignment horizontal="center"/>
    </xf>
    <xf numFmtId="0" fontId="19" fillId="0" borderId="3" xfId="0" applyFont="1" applyBorder="1" applyAlignment="1">
      <alignment horizontal="center" vertical="center"/>
    </xf>
    <xf numFmtId="0" fontId="19" fillId="2" borderId="4" xfId="0" applyFont="1" applyFill="1" applyBorder="1" applyAlignment="1">
      <alignment horizontal="center"/>
    </xf>
    <xf numFmtId="0" fontId="19" fillId="3" borderId="1" xfId="0" applyFont="1" applyFill="1" applyBorder="1" applyAlignment="1">
      <alignment horizontal="center"/>
    </xf>
    <xf numFmtId="0" fontId="16" fillId="0" borderId="0" xfId="0" applyFont="1" applyAlignment="1">
      <alignment horizontal="center"/>
    </xf>
    <xf numFmtId="0" fontId="18" fillId="0" borderId="0" xfId="0" applyFont="1" applyAlignment="1">
      <alignment horizontal="center"/>
    </xf>
    <xf numFmtId="3" fontId="18" fillId="0" borderId="1" xfId="0" applyNumberFormat="1" applyFont="1" applyBorder="1" applyAlignment="1">
      <alignment horizontal="center"/>
    </xf>
    <xf numFmtId="3" fontId="18" fillId="2" borderId="1" xfId="0" applyNumberFormat="1" applyFont="1" applyFill="1" applyBorder="1" applyAlignment="1">
      <alignment horizontal="center"/>
    </xf>
    <xf numFmtId="3" fontId="18" fillId="0" borderId="2" xfId="0" applyNumberFormat="1" applyFont="1" applyBorder="1" applyAlignment="1">
      <alignment horizontal="center"/>
    </xf>
    <xf numFmtId="3" fontId="18" fillId="2" borderId="2" xfId="0" applyNumberFormat="1" applyFont="1" applyFill="1" applyBorder="1" applyAlignment="1">
      <alignment horizontal="center"/>
    </xf>
    <xf numFmtId="3" fontId="20" fillId="0" borderId="5" xfId="0" applyNumberFormat="1" applyFont="1" applyBorder="1" applyAlignment="1">
      <alignment horizontal="center" vertical="center"/>
    </xf>
    <xf numFmtId="3" fontId="18" fillId="3" borderId="1" xfId="0" applyNumberFormat="1" applyFont="1" applyFill="1" applyBorder="1" applyAlignment="1">
      <alignment horizontal="center"/>
    </xf>
    <xf numFmtId="3" fontId="18" fillId="2" borderId="4" xfId="0" applyNumberFormat="1" applyFont="1" applyFill="1" applyBorder="1" applyAlignment="1">
      <alignment horizontal="center"/>
    </xf>
    <xf numFmtId="0" fontId="2" fillId="0" borderId="0" xfId="0" applyFont="1"/>
    <xf numFmtId="0" fontId="19" fillId="0" borderId="1" xfId="0" applyFont="1" applyBorder="1" applyAlignment="1">
      <alignment horizontal="left"/>
    </xf>
    <xf numFmtId="0" fontId="19" fillId="0" borderId="1" xfId="0" applyFont="1" applyBorder="1" applyAlignment="1">
      <alignment horizontal="center" vertical="center" wrapText="1"/>
    </xf>
    <xf numFmtId="0" fontId="7" fillId="0" borderId="0" xfId="0" applyFont="1"/>
    <xf numFmtId="0" fontId="7" fillId="0" borderId="6" xfId="0" applyFont="1" applyBorder="1"/>
    <xf numFmtId="0" fontId="0" fillId="0" borderId="0" xfId="0" applyAlignment="1">
      <alignment horizontal="left"/>
    </xf>
    <xf numFmtId="0" fontId="19" fillId="0" borderId="1" xfId="0" applyFont="1" applyBorder="1"/>
    <xf numFmtId="0" fontId="18" fillId="0" borderId="1" xfId="0" applyFont="1" applyBorder="1" applyAlignment="1">
      <alignment horizontal="left"/>
    </xf>
    <xf numFmtId="0" fontId="19" fillId="2" borderId="1" xfId="0" applyFont="1" applyFill="1" applyBorder="1"/>
    <xf numFmtId="0" fontId="19" fillId="0" borderId="7" xfId="0" applyFont="1" applyBorder="1"/>
    <xf numFmtId="0" fontId="0" fillId="0" borderId="0" xfId="0" applyAlignment="1">
      <alignment horizontal="center"/>
    </xf>
    <xf numFmtId="0" fontId="2" fillId="0" borderId="8" xfId="0" applyFont="1" applyBorder="1" applyAlignment="1">
      <alignment horizontal="center"/>
    </xf>
    <xf numFmtId="0" fontId="2" fillId="0" borderId="9" xfId="0" applyFont="1" applyBorder="1" applyAlignment="1">
      <alignment horizontal="center"/>
    </xf>
    <xf numFmtId="0" fontId="18" fillId="0" borderId="0" xfId="1" applyFont="1" applyAlignment="1">
      <alignment horizontal="center"/>
    </xf>
    <xf numFmtId="0" fontId="16" fillId="0" borderId="0" xfId="1" applyFont="1"/>
    <xf numFmtId="0" fontId="17" fillId="0" borderId="0" xfId="1" applyFont="1"/>
    <xf numFmtId="0" fontId="21" fillId="0" borderId="0" xfId="1" applyFont="1"/>
    <xf numFmtId="0" fontId="18" fillId="0" borderId="6" xfId="1" applyFont="1" applyBorder="1" applyAlignment="1">
      <alignment horizontal="center"/>
    </xf>
    <xf numFmtId="0" fontId="16" fillId="0" borderId="6" xfId="1" applyFont="1" applyBorder="1"/>
    <xf numFmtId="0" fontId="19" fillId="0" borderId="2" xfId="1" applyFont="1" applyBorder="1" applyAlignment="1">
      <alignment horizontal="center"/>
    </xf>
    <xf numFmtId="0" fontId="2" fillId="0" borderId="10" xfId="0" applyFont="1" applyBorder="1" applyAlignment="1">
      <alignment horizontal="center" vertical="top"/>
    </xf>
    <xf numFmtId="0" fontId="19" fillId="0" borderId="4" xfId="1" applyFont="1" applyBorder="1" applyAlignment="1">
      <alignment horizontal="center" vertical="top"/>
    </xf>
    <xf numFmtId="0" fontId="6" fillId="2" borderId="1" xfId="1" applyFont="1" applyFill="1" applyBorder="1" applyAlignment="1">
      <alignment horizontal="center"/>
    </xf>
    <xf numFmtId="0" fontId="6" fillId="0" borderId="1" xfId="1" applyFont="1" applyBorder="1" applyAlignment="1">
      <alignment horizontal="center"/>
    </xf>
    <xf numFmtId="0" fontId="17" fillId="0" borderId="11" xfId="1" applyFont="1" applyBorder="1"/>
    <xf numFmtId="0" fontId="17" fillId="0" borderId="1" xfId="1" applyFont="1" applyBorder="1"/>
    <xf numFmtId="0" fontId="20" fillId="0" borderId="11" xfId="1" applyFont="1" applyBorder="1"/>
    <xf numFmtId="0" fontId="20" fillId="0" borderId="1" xfId="1" applyFont="1" applyBorder="1"/>
    <xf numFmtId="0" fontId="13" fillId="0" borderId="1" xfId="1" applyFont="1" applyBorder="1" applyAlignment="1">
      <alignment horizontal="center"/>
    </xf>
    <xf numFmtId="0" fontId="18" fillId="0" borderId="0" xfId="1" applyFont="1"/>
    <xf numFmtId="0" fontId="18" fillId="0" borderId="12" xfId="1" applyFont="1" applyBorder="1" applyAlignment="1">
      <alignment horizontal="center"/>
    </xf>
    <xf numFmtId="0" fontId="19" fillId="0" borderId="1" xfId="0" applyFont="1" applyBorder="1" applyAlignment="1">
      <alignment horizontal="center"/>
    </xf>
    <xf numFmtId="0" fontId="11" fillId="0" borderId="0" xfId="0" applyFont="1" applyAlignment="1">
      <alignment horizontal="left"/>
    </xf>
    <xf numFmtId="0" fontId="11" fillId="0" borderId="0" xfId="0" applyFont="1" applyAlignment="1">
      <alignment horizontal="center"/>
    </xf>
    <xf numFmtId="0" fontId="2" fillId="0" borderId="13" xfId="0" applyFont="1" applyBorder="1" applyAlignment="1">
      <alignment horizontal="center"/>
    </xf>
    <xf numFmtId="0" fontId="2" fillId="0" borderId="14" xfId="0" applyFont="1" applyBorder="1" applyAlignment="1">
      <alignment horizontal="center"/>
    </xf>
    <xf numFmtId="0" fontId="2" fillId="0" borderId="9" xfId="0" applyFont="1" applyBorder="1" applyAlignment="1">
      <alignment horizontal="center" vertical="center"/>
    </xf>
    <xf numFmtId="0" fontId="2" fillId="0" borderId="15" xfId="0" applyFont="1" applyBorder="1" applyAlignment="1">
      <alignment horizontal="center" vertical="top"/>
    </xf>
    <xf numFmtId="0" fontId="2" fillId="0" borderId="9" xfId="0" applyFont="1" applyBorder="1" applyAlignment="1">
      <alignment horizontal="center" vertical="top"/>
    </xf>
    <xf numFmtId="0" fontId="11" fillId="0" borderId="0" xfId="0" applyFont="1"/>
    <xf numFmtId="0" fontId="2" fillId="0" borderId="15" xfId="0" applyFont="1" applyBorder="1" applyAlignment="1">
      <alignment horizontal="center" vertical="center"/>
    </xf>
    <xf numFmtId="0" fontId="22" fillId="0" borderId="0" xfId="0" applyFont="1"/>
    <xf numFmtId="0" fontId="0" fillId="0" borderId="13" xfId="0" applyBorder="1" applyAlignment="1">
      <alignment horizontal="center"/>
    </xf>
    <xf numFmtId="0" fontId="7" fillId="0" borderId="9" xfId="0" applyFont="1" applyBorder="1" applyAlignment="1">
      <alignment horizontal="center"/>
    </xf>
    <xf numFmtId="0" fontId="7" fillId="0" borderId="9" xfId="0" applyFont="1" applyBorder="1" applyAlignment="1">
      <alignment horizontal="center" vertical="center"/>
    </xf>
    <xf numFmtId="0" fontId="7" fillId="0" borderId="9" xfId="0" applyFont="1" applyBorder="1" applyAlignment="1">
      <alignment horizontal="center" vertical="top"/>
    </xf>
    <xf numFmtId="0" fontId="2" fillId="0" borderId="0" xfId="0" applyFont="1" applyAlignment="1">
      <alignment horizontal="left"/>
    </xf>
    <xf numFmtId="0" fontId="2" fillId="0" borderId="1" xfId="0" applyFont="1" applyBorder="1" applyAlignment="1">
      <alignment horizontal="left"/>
    </xf>
    <xf numFmtId="0" fontId="15" fillId="0" borderId="0" xfId="0" applyFont="1" applyAlignment="1">
      <alignment horizontal="center"/>
    </xf>
    <xf numFmtId="0" fontId="15" fillId="0" borderId="0" xfId="0" applyFont="1"/>
    <xf numFmtId="0" fontId="1" fillId="0" borderId="0" xfId="0" applyFont="1"/>
    <xf numFmtId="0" fontId="6" fillId="0" borderId="0" xfId="0" applyFont="1" applyAlignment="1">
      <alignment horizontal="center"/>
    </xf>
    <xf numFmtId="0" fontId="2" fillId="0" borderId="1" xfId="0" applyFont="1" applyBorder="1" applyAlignment="1">
      <alignment horizontal="center"/>
    </xf>
    <xf numFmtId="0" fontId="2" fillId="2" borderId="1" xfId="0" applyFont="1" applyFill="1" applyBorder="1" applyAlignment="1">
      <alignment horizontal="center"/>
    </xf>
    <xf numFmtId="0" fontId="6" fillId="2" borderId="1" xfId="0" applyFont="1" applyFill="1" applyBorder="1" applyAlignment="1">
      <alignment horizontal="center"/>
    </xf>
    <xf numFmtId="0" fontId="2" fillId="0" borderId="2" xfId="0" applyFont="1" applyBorder="1" applyAlignment="1">
      <alignment horizontal="center"/>
    </xf>
    <xf numFmtId="0" fontId="2" fillId="0" borderId="3" xfId="0" applyFont="1" applyBorder="1" applyAlignment="1">
      <alignment horizontal="center" vertical="center"/>
    </xf>
    <xf numFmtId="0" fontId="2" fillId="2" borderId="4" xfId="0" applyFont="1" applyFill="1" applyBorder="1" applyAlignment="1">
      <alignment horizontal="center"/>
    </xf>
    <xf numFmtId="0" fontId="2" fillId="3" borderId="1" xfId="0" applyFont="1" applyFill="1" applyBorder="1" applyAlignment="1">
      <alignment horizontal="center"/>
    </xf>
    <xf numFmtId="0" fontId="18" fillId="0" borderId="12" xfId="0" applyFont="1" applyBorder="1" applyAlignment="1">
      <alignment horizontal="center"/>
    </xf>
    <xf numFmtId="3" fontId="18" fillId="0" borderId="1" xfId="1" applyNumberFormat="1" applyFont="1" applyBorder="1" applyAlignment="1">
      <alignment horizontal="center"/>
    </xf>
    <xf numFmtId="0" fontId="18" fillId="0" borderId="0" xfId="0" applyFont="1"/>
    <xf numFmtId="3" fontId="18" fillId="0" borderId="16" xfId="0" applyNumberFormat="1" applyFont="1" applyBorder="1" applyAlignment="1">
      <alignment horizontal="center"/>
    </xf>
    <xf numFmtId="3" fontId="23" fillId="0" borderId="16" xfId="0" applyNumberFormat="1" applyFont="1" applyBorder="1" applyAlignment="1">
      <alignment horizontal="center"/>
    </xf>
    <xf numFmtId="0" fontId="18" fillId="0" borderId="16" xfId="0" applyFont="1" applyBorder="1" applyAlignment="1">
      <alignment horizontal="center"/>
    </xf>
    <xf numFmtId="0" fontId="24" fillId="0" borderId="0" xfId="0" applyFont="1"/>
    <xf numFmtId="0" fontId="17" fillId="0" borderId="0" xfId="0" applyFont="1" applyAlignment="1">
      <alignment horizontal="right"/>
    </xf>
    <xf numFmtId="3" fontId="18" fillId="4" borderId="16" xfId="0" applyNumberFormat="1" applyFont="1" applyFill="1" applyBorder="1" applyAlignment="1">
      <alignment horizontal="center"/>
    </xf>
    <xf numFmtId="3" fontId="22" fillId="0" borderId="16" xfId="0" applyNumberFormat="1" applyFont="1" applyBorder="1" applyAlignment="1">
      <alignment horizontal="center"/>
    </xf>
    <xf numFmtId="0" fontId="20" fillId="0" borderId="17" xfId="0" applyFont="1" applyBorder="1" applyAlignment="1">
      <alignment horizontal="center"/>
    </xf>
    <xf numFmtId="0" fontId="23" fillId="0" borderId="1" xfId="1" applyFont="1" applyBorder="1" applyAlignment="1">
      <alignment horizontal="center"/>
    </xf>
    <xf numFmtId="0" fontId="18" fillId="0" borderId="1" xfId="1" applyFont="1" applyBorder="1" applyAlignment="1">
      <alignment horizontal="center"/>
    </xf>
    <xf numFmtId="0" fontId="18" fillId="0" borderId="1" xfId="1" applyFont="1" applyBorder="1" applyAlignment="1">
      <alignment horizontal="left"/>
    </xf>
    <xf numFmtId="3" fontId="23" fillId="0" borderId="1" xfId="1" applyNumberFormat="1" applyFont="1" applyBorder="1" applyAlignment="1">
      <alignment horizontal="center" vertical="center"/>
    </xf>
    <xf numFmtId="0" fontId="23" fillId="0" borderId="1" xfId="1" applyFont="1" applyBorder="1" applyAlignment="1">
      <alignment horizontal="left" vertical="center"/>
    </xf>
    <xf numFmtId="3" fontId="23" fillId="0" borderId="1" xfId="1" applyNumberFormat="1" applyFont="1" applyBorder="1" applyAlignment="1">
      <alignment horizontal="center"/>
    </xf>
    <xf numFmtId="0" fontId="23" fillId="0" borderId="1" xfId="1" applyFont="1" applyBorder="1" applyAlignment="1">
      <alignment horizontal="left"/>
    </xf>
    <xf numFmtId="3" fontId="18" fillId="0" borderId="0" xfId="1" applyNumberFormat="1" applyFont="1" applyAlignment="1">
      <alignment horizontal="center"/>
    </xf>
    <xf numFmtId="3" fontId="18" fillId="0" borderId="16" xfId="0" applyNumberFormat="1" applyFont="1" applyBorder="1" applyAlignment="1">
      <alignment horizontal="right"/>
    </xf>
    <xf numFmtId="0" fontId="18" fillId="0" borderId="1" xfId="1" applyFont="1" applyBorder="1"/>
    <xf numFmtId="3" fontId="18" fillId="0" borderId="18" xfId="1" applyNumberFormat="1" applyFont="1" applyBorder="1" applyAlignment="1">
      <alignment horizontal="center"/>
    </xf>
    <xf numFmtId="0" fontId="23" fillId="0" borderId="0" xfId="1" applyFont="1"/>
    <xf numFmtId="3" fontId="23" fillId="0" borderId="19" xfId="1" applyNumberFormat="1" applyFont="1" applyBorder="1" applyAlignment="1">
      <alignment horizontal="center" vertical="center"/>
    </xf>
    <xf numFmtId="0" fontId="18" fillId="0" borderId="4" xfId="0" applyFont="1" applyBorder="1" applyAlignment="1">
      <alignment horizontal="center"/>
    </xf>
    <xf numFmtId="3" fontId="18" fillId="0" borderId="4" xfId="0" applyNumberFormat="1" applyFont="1" applyBorder="1" applyAlignment="1">
      <alignment horizontal="center"/>
    </xf>
    <xf numFmtId="3" fontId="17" fillId="0" borderId="1" xfId="1" applyNumberFormat="1" applyFont="1" applyBorder="1" applyAlignment="1">
      <alignment horizontal="center"/>
    </xf>
    <xf numFmtId="3" fontId="18" fillId="0" borderId="1" xfId="1" applyNumberFormat="1" applyFont="1" applyBorder="1" applyAlignment="1">
      <alignment horizontal="right"/>
    </xf>
    <xf numFmtId="0" fontId="19" fillId="0" borderId="1" xfId="1" applyFont="1" applyBorder="1" applyAlignment="1">
      <alignment horizontal="left"/>
    </xf>
    <xf numFmtId="0" fontId="25" fillId="0" borderId="1" xfId="1" applyFont="1" applyBorder="1" applyAlignment="1">
      <alignment horizontal="left"/>
    </xf>
    <xf numFmtId="3" fontId="18" fillId="0" borderId="20" xfId="0" applyNumberFormat="1" applyFont="1" applyBorder="1" applyAlignment="1">
      <alignment horizontal="center"/>
    </xf>
    <xf numFmtId="3" fontId="23" fillId="0" borderId="0" xfId="1" applyNumberFormat="1" applyFont="1" applyAlignment="1">
      <alignment horizontal="center"/>
    </xf>
    <xf numFmtId="0" fontId="20" fillId="0" borderId="19" xfId="1" applyFont="1" applyBorder="1" applyAlignment="1">
      <alignment horizontal="center" vertical="center"/>
    </xf>
    <xf numFmtId="0" fontId="23" fillId="0" borderId="16" xfId="0" applyFont="1" applyBorder="1" applyAlignment="1">
      <alignment horizontal="center"/>
    </xf>
    <xf numFmtId="0" fontId="18" fillId="0" borderId="21" xfId="0" applyFont="1" applyBorder="1" applyAlignment="1">
      <alignment horizontal="left"/>
    </xf>
    <xf numFmtId="0" fontId="18" fillId="0" borderId="22" xfId="0" applyFont="1" applyBorder="1" applyAlignment="1">
      <alignment horizontal="left"/>
    </xf>
    <xf numFmtId="0" fontId="18" fillId="0" borderId="23" xfId="0" applyFont="1" applyBorder="1" applyAlignment="1">
      <alignment horizontal="left"/>
    </xf>
    <xf numFmtId="3" fontId="18" fillId="0" borderId="24" xfId="0" applyNumberFormat="1" applyFont="1" applyBorder="1" applyAlignment="1">
      <alignment horizontal="center"/>
    </xf>
    <xf numFmtId="0" fontId="23" fillId="0" borderId="8" xfId="0" applyFont="1" applyBorder="1" applyAlignment="1">
      <alignment horizontal="center"/>
    </xf>
    <xf numFmtId="0" fontId="18" fillId="0" borderId="1" xfId="0" applyFont="1" applyBorder="1"/>
    <xf numFmtId="0" fontId="18" fillId="0" borderId="1" xfId="0" applyFont="1" applyBorder="1" applyAlignment="1">
      <alignment horizontal="left" readingOrder="1"/>
    </xf>
    <xf numFmtId="0" fontId="23" fillId="0" borderId="1" xfId="0" applyFont="1" applyBorder="1" applyAlignment="1">
      <alignment horizontal="center"/>
    </xf>
    <xf numFmtId="0" fontId="18" fillId="0" borderId="2" xfId="0" applyFont="1" applyBorder="1"/>
    <xf numFmtId="3" fontId="23" fillId="0" borderId="5" xfId="0" applyNumberFormat="1" applyFont="1" applyBorder="1" applyAlignment="1">
      <alignment horizontal="center"/>
    </xf>
    <xf numFmtId="0" fontId="23" fillId="0" borderId="5" xfId="0" applyFont="1" applyBorder="1"/>
    <xf numFmtId="3" fontId="23" fillId="0" borderId="25" xfId="0" applyNumberFormat="1" applyFont="1" applyBorder="1" applyAlignment="1">
      <alignment horizontal="center"/>
    </xf>
    <xf numFmtId="0" fontId="18" fillId="0" borderId="16" xfId="0" applyFont="1" applyBorder="1"/>
    <xf numFmtId="3" fontId="23" fillId="0" borderId="26" xfId="1" applyNumberFormat="1" applyFont="1" applyBorder="1" applyAlignment="1">
      <alignment horizontal="center"/>
    </xf>
    <xf numFmtId="3" fontId="20" fillId="0" borderId="1" xfId="1" applyNumberFormat="1" applyFont="1" applyBorder="1" applyAlignment="1">
      <alignment horizontal="center"/>
    </xf>
    <xf numFmtId="0" fontId="18" fillId="2" borderId="4" xfId="0" applyFont="1" applyFill="1" applyBorder="1" applyAlignment="1">
      <alignment horizontal="center"/>
    </xf>
    <xf numFmtId="0" fontId="18" fillId="3" borderId="1" xfId="0" applyFont="1" applyFill="1" applyBorder="1" applyAlignment="1">
      <alignment horizontal="center"/>
    </xf>
    <xf numFmtId="0" fontId="25" fillId="0" borderId="1" xfId="0" applyFont="1" applyBorder="1" applyAlignment="1">
      <alignment horizontal="left"/>
    </xf>
    <xf numFmtId="3" fontId="23" fillId="0" borderId="1" xfId="0" applyNumberFormat="1" applyFont="1" applyBorder="1" applyAlignment="1">
      <alignment horizontal="center"/>
    </xf>
    <xf numFmtId="3" fontId="18" fillId="0" borderId="25" xfId="0" applyNumberFormat="1" applyFont="1" applyBorder="1" applyAlignment="1">
      <alignment horizontal="center"/>
    </xf>
    <xf numFmtId="0" fontId="0" fillId="0" borderId="16" xfId="0" applyBorder="1" applyAlignment="1">
      <alignment horizontal="center"/>
    </xf>
    <xf numFmtId="0" fontId="18" fillId="4" borderId="22" xfId="0" applyFont="1" applyFill="1" applyBorder="1" applyAlignment="1">
      <alignment horizontal="left"/>
    </xf>
    <xf numFmtId="3" fontId="17" fillId="0" borderId="1" xfId="0" applyNumberFormat="1" applyFont="1" applyBorder="1" applyAlignment="1">
      <alignment horizontal="center"/>
    </xf>
    <xf numFmtId="3" fontId="23" fillId="0" borderId="24" xfId="0" applyNumberFormat="1" applyFont="1" applyBorder="1" applyAlignment="1">
      <alignment horizontal="center"/>
    </xf>
    <xf numFmtId="0" fontId="2" fillId="0" borderId="27" xfId="0" applyFont="1" applyBorder="1" applyAlignment="1">
      <alignment horizontal="center" vertical="top"/>
    </xf>
    <xf numFmtId="0" fontId="2" fillId="0" borderId="25" xfId="0" applyFont="1" applyBorder="1" applyAlignment="1">
      <alignment horizontal="center" vertical="top"/>
    </xf>
    <xf numFmtId="0" fontId="7" fillId="0" borderId="25" xfId="0" applyFont="1" applyBorder="1" applyAlignment="1">
      <alignment horizontal="center" vertical="top"/>
    </xf>
    <xf numFmtId="0" fontId="20" fillId="0" borderId="10" xfId="0" applyFont="1" applyBorder="1" applyAlignment="1">
      <alignment horizontal="center"/>
    </xf>
    <xf numFmtId="0" fontId="18" fillId="0" borderId="25" xfId="0" applyFont="1" applyBorder="1"/>
    <xf numFmtId="0" fontId="19" fillId="0" borderId="1" xfId="0" applyFont="1" applyBorder="1" applyAlignment="1">
      <alignment horizontal="left" vertical="center" wrapText="1"/>
    </xf>
    <xf numFmtId="0" fontId="20" fillId="0" borderId="0" xfId="1" applyFont="1"/>
    <xf numFmtId="0" fontId="1" fillId="0" borderId="6" xfId="0" applyFont="1" applyBorder="1"/>
    <xf numFmtId="0" fontId="28" fillId="0" borderId="0" xfId="0" applyFont="1" applyAlignment="1">
      <alignment horizontal="center"/>
    </xf>
    <xf numFmtId="0" fontId="28" fillId="0" borderId="16" xfId="0" applyFont="1" applyBorder="1"/>
    <xf numFmtId="3" fontId="20" fillId="0" borderId="0" xfId="1" applyNumberFormat="1" applyFont="1" applyAlignment="1">
      <alignment horizontal="center"/>
    </xf>
    <xf numFmtId="3" fontId="23" fillId="0" borderId="4" xfId="1" applyNumberFormat="1" applyFont="1" applyBorder="1" applyAlignment="1">
      <alignment horizontal="center" vertical="center"/>
    </xf>
    <xf numFmtId="3" fontId="20" fillId="0" borderId="19" xfId="1" applyNumberFormat="1" applyFont="1" applyBorder="1" applyAlignment="1">
      <alignment horizontal="center"/>
    </xf>
    <xf numFmtId="3" fontId="18" fillId="0" borderId="0" xfId="0" applyNumberFormat="1" applyFont="1" applyAlignment="1">
      <alignment horizontal="center"/>
    </xf>
    <xf numFmtId="0" fontId="16" fillId="0" borderId="1" xfId="0" applyFont="1" applyBorder="1"/>
    <xf numFmtId="0" fontId="16" fillId="0" borderId="4" xfId="0" applyFont="1" applyBorder="1"/>
    <xf numFmtId="3" fontId="29" fillId="0" borderId="0" xfId="0" applyNumberFormat="1" applyFont="1" applyAlignment="1">
      <alignment horizontal="center"/>
    </xf>
    <xf numFmtId="3" fontId="20" fillId="0" borderId="0" xfId="0" applyNumberFormat="1" applyFont="1" applyAlignment="1">
      <alignment horizontal="center"/>
    </xf>
    <xf numFmtId="3" fontId="18" fillId="0" borderId="8" xfId="0" applyNumberFormat="1" applyFont="1" applyBorder="1" applyAlignment="1">
      <alignment horizontal="center"/>
    </xf>
    <xf numFmtId="0" fontId="15" fillId="0" borderId="0" xfId="0" applyFont="1" applyAlignment="1">
      <alignment vertical="top"/>
    </xf>
    <xf numFmtId="0" fontId="15" fillId="0" borderId="0" xfId="0" applyFont="1" applyAlignment="1">
      <alignment vertical="center" wrapText="1"/>
    </xf>
    <xf numFmtId="0" fontId="14" fillId="0" borderId="0" xfId="0" applyFont="1"/>
    <xf numFmtId="0" fontId="0" fillId="0" borderId="23" xfId="0" applyBorder="1"/>
    <xf numFmtId="0" fontId="0" fillId="0" borderId="10" xfId="0" applyBorder="1"/>
    <xf numFmtId="3" fontId="18" fillId="0" borderId="10" xfId="0" applyNumberFormat="1" applyFont="1" applyBorder="1" applyAlignment="1">
      <alignment horizontal="center"/>
    </xf>
    <xf numFmtId="0" fontId="0" fillId="0" borderId="16" xfId="0" applyBorder="1"/>
    <xf numFmtId="0" fontId="18" fillId="0" borderId="16" xfId="0" applyFont="1" applyBorder="1" applyAlignment="1">
      <alignment horizontal="left"/>
    </xf>
    <xf numFmtId="0" fontId="14" fillId="0" borderId="0" xfId="0" applyFont="1" applyAlignment="1">
      <alignment vertical="top" wrapText="1"/>
    </xf>
    <xf numFmtId="0" fontId="15" fillId="0" borderId="0" xfId="0" applyFont="1" applyAlignment="1">
      <alignment horizontal="center"/>
    </xf>
    <xf numFmtId="0" fontId="15" fillId="0" borderId="0" xfId="0" applyFont="1" applyAlignment="1">
      <alignment vertical="top"/>
    </xf>
    <xf numFmtId="0" fontId="15" fillId="0" borderId="0" xfId="0" applyFont="1" applyAlignment="1">
      <alignment vertical="top" wrapText="1"/>
    </xf>
    <xf numFmtId="0" fontId="15" fillId="0" borderId="0" xfId="0" applyFont="1" applyAlignment="1">
      <alignment vertical="center" wrapText="1"/>
    </xf>
    <xf numFmtId="0" fontId="19" fillId="0" borderId="7" xfId="0" applyFont="1" applyBorder="1" applyAlignment="1">
      <alignment horizontal="center" vertical="center"/>
    </xf>
    <xf numFmtId="0" fontId="18" fillId="0" borderId="2" xfId="0" applyFont="1" applyBorder="1" applyAlignment="1">
      <alignment horizontal="center"/>
    </xf>
    <xf numFmtId="0" fontId="18" fillId="0" borderId="28" xfId="0" applyFont="1" applyBorder="1" applyAlignment="1">
      <alignment horizontal="center"/>
    </xf>
    <xf numFmtId="0" fontId="18" fillId="0" borderId="4" xfId="0" applyFont="1" applyBorder="1" applyAlignment="1">
      <alignment horizontal="center"/>
    </xf>
    <xf numFmtId="0" fontId="17" fillId="0" borderId="1" xfId="0" applyFont="1" applyBorder="1" applyAlignment="1">
      <alignment horizontal="center"/>
    </xf>
    <xf numFmtId="0" fontId="16" fillId="0" borderId="1" xfId="0" applyFont="1" applyBorder="1" applyAlignment="1">
      <alignment horizontal="center"/>
    </xf>
    <xf numFmtId="0" fontId="21" fillId="0" borderId="29" xfId="0" applyFont="1" applyBorder="1" applyAlignment="1">
      <alignment horizontal="center" wrapText="1"/>
    </xf>
    <xf numFmtId="0" fontId="21" fillId="0" borderId="30" xfId="0" applyFont="1" applyBorder="1" applyAlignment="1">
      <alignment horizontal="center" wrapText="1"/>
    </xf>
    <xf numFmtId="0" fontId="21" fillId="0" borderId="31" xfId="0" applyFont="1" applyBorder="1" applyAlignment="1">
      <alignment horizontal="center" wrapText="1"/>
    </xf>
    <xf numFmtId="0" fontId="21" fillId="0" borderId="12" xfId="0" applyFont="1" applyBorder="1" applyAlignment="1">
      <alignment horizontal="center" wrapText="1"/>
    </xf>
    <xf numFmtId="0" fontId="21" fillId="0" borderId="32" xfId="0" applyFont="1" applyBorder="1" applyAlignment="1">
      <alignment horizontal="center" wrapText="1"/>
    </xf>
    <xf numFmtId="0" fontId="21" fillId="0" borderId="33" xfId="0" applyFont="1" applyBorder="1" applyAlignment="1">
      <alignment horizontal="center" wrapText="1"/>
    </xf>
    <xf numFmtId="0" fontId="17" fillId="0" borderId="34" xfId="0" applyFont="1" applyBorder="1" applyAlignment="1">
      <alignment horizontal="center" vertical="center"/>
    </xf>
    <xf numFmtId="0" fontId="17" fillId="0" borderId="35" xfId="0" applyFont="1" applyBorder="1" applyAlignment="1">
      <alignment horizontal="center" vertical="center"/>
    </xf>
    <xf numFmtId="0" fontId="17" fillId="0" borderId="11" xfId="0" applyFont="1" applyBorder="1" applyAlignment="1">
      <alignment horizontal="center" vertical="center"/>
    </xf>
    <xf numFmtId="0" fontId="17" fillId="0" borderId="1" xfId="0" applyFont="1" applyBorder="1" applyAlignment="1">
      <alignment horizontal="center" vertical="center"/>
    </xf>
    <xf numFmtId="0" fontId="16" fillId="0" borderId="1" xfId="0" applyFont="1" applyBorder="1" applyAlignment="1">
      <alignment horizontal="center" vertical="center"/>
    </xf>
    <xf numFmtId="0" fontId="19" fillId="0" borderId="1" xfId="0" applyFont="1" applyBorder="1" applyAlignment="1">
      <alignment horizontal="center" wrapText="1"/>
    </xf>
    <xf numFmtId="0" fontId="19" fillId="0" borderId="1" xfId="0" applyFont="1" applyBorder="1" applyAlignment="1">
      <alignment horizontal="center"/>
    </xf>
    <xf numFmtId="0" fontId="19" fillId="0" borderId="2" xfId="0" applyFont="1" applyBorder="1" applyAlignment="1">
      <alignment horizontal="center" wrapText="1"/>
    </xf>
    <xf numFmtId="0" fontId="19" fillId="0" borderId="4" xfId="0" applyFont="1" applyBorder="1" applyAlignment="1">
      <alignment horizontal="center"/>
    </xf>
    <xf numFmtId="0" fontId="21" fillId="0" borderId="0" xfId="0" applyFont="1" applyAlignment="1">
      <alignment horizontal="left"/>
    </xf>
    <xf numFmtId="0" fontId="16" fillId="0" borderId="0" xfId="0" applyFont="1" applyAlignment="1">
      <alignment horizontal="left"/>
    </xf>
    <xf numFmtId="0" fontId="18" fillId="0" borderId="0" xfId="0" applyFont="1" applyAlignment="1">
      <alignment horizontal="center" vertical="top"/>
    </xf>
    <xf numFmtId="0" fontId="20" fillId="0" borderId="6" xfId="0" applyFont="1" applyBorder="1" applyAlignment="1">
      <alignment horizontal="center"/>
    </xf>
    <xf numFmtId="0" fontId="17" fillId="0" borderId="6" xfId="0" applyFont="1" applyBorder="1" applyAlignment="1">
      <alignment horizontal="center"/>
    </xf>
    <xf numFmtId="0" fontId="18" fillId="0" borderId="6" xfId="0" applyFont="1" applyBorder="1" applyAlignment="1">
      <alignment horizontal="center" vertical="top"/>
    </xf>
    <xf numFmtId="0" fontId="21" fillId="0" borderId="6" xfId="0" applyFont="1" applyBorder="1" applyAlignment="1">
      <alignment horizontal="center"/>
    </xf>
    <xf numFmtId="0" fontId="17" fillId="0" borderId="0" xfId="0" applyFont="1" applyAlignment="1">
      <alignment horizontal="center"/>
    </xf>
    <xf numFmtId="0" fontId="26" fillId="0" borderId="0" xfId="0" applyFont="1" applyAlignment="1">
      <alignment horizontal="center"/>
    </xf>
    <xf numFmtId="0" fontId="0" fillId="0" borderId="0" xfId="0" applyAlignment="1">
      <alignment horizontal="center"/>
    </xf>
    <xf numFmtId="0" fontId="14" fillId="0" borderId="0" xfId="0" applyFont="1" applyAlignment="1">
      <alignment horizontal="center"/>
    </xf>
    <xf numFmtId="0" fontId="11" fillId="0" borderId="0" xfId="0" applyFont="1" applyAlignment="1">
      <alignment horizontal="left"/>
    </xf>
    <xf numFmtId="0" fontId="2" fillId="0" borderId="0" xfId="0" applyFont="1" applyAlignment="1">
      <alignment horizontal="center"/>
    </xf>
    <xf numFmtId="0" fontId="11" fillId="0" borderId="0" xfId="0" applyFont="1" applyAlignment="1">
      <alignment horizontal="center"/>
    </xf>
    <xf numFmtId="0" fontId="12" fillId="0" borderId="0" xfId="0" applyFont="1" applyAlignment="1">
      <alignment horizontal="center"/>
    </xf>
    <xf numFmtId="0" fontId="0" fillId="0" borderId="16" xfId="0" applyBorder="1" applyAlignment="1">
      <alignment horizontal="center"/>
    </xf>
    <xf numFmtId="0" fontId="27" fillId="0" borderId="23" xfId="0" applyFont="1" applyBorder="1" applyAlignment="1">
      <alignment horizontal="center"/>
    </xf>
    <xf numFmtId="0" fontId="11" fillId="0" borderId="8" xfId="0" applyFont="1" applyBorder="1" applyAlignment="1">
      <alignment horizontal="center" vertical="center"/>
    </xf>
    <xf numFmtId="0" fontId="27" fillId="0" borderId="21" xfId="0" applyFont="1" applyBorder="1" applyAlignment="1">
      <alignment horizontal="center" vertical="center"/>
    </xf>
    <xf numFmtId="0" fontId="18" fillId="0" borderId="16" xfId="0" applyFont="1" applyBorder="1" applyAlignment="1">
      <alignment horizontal="center"/>
    </xf>
    <xf numFmtId="0" fontId="27" fillId="0" borderId="0" xfId="0" applyFont="1" applyAlignment="1">
      <alignment horizontal="center"/>
    </xf>
    <xf numFmtId="0" fontId="18" fillId="0" borderId="16" xfId="0" applyFont="1" applyBorder="1" applyAlignment="1">
      <alignment horizontal="left"/>
    </xf>
    <xf numFmtId="0" fontId="18" fillId="0" borderId="21" xfId="0" applyFont="1" applyBorder="1" applyAlignment="1">
      <alignment horizontal="left"/>
    </xf>
    <xf numFmtId="0" fontId="18" fillId="0" borderId="22" xfId="0" applyFont="1" applyBorder="1" applyAlignment="1">
      <alignment horizontal="left"/>
    </xf>
    <xf numFmtId="0" fontId="18" fillId="0" borderId="23" xfId="0" applyFont="1" applyBorder="1" applyAlignment="1">
      <alignment horizontal="left"/>
    </xf>
    <xf numFmtId="0" fontId="23" fillId="0" borderId="16" xfId="0" applyFont="1" applyBorder="1" applyAlignment="1">
      <alignment horizontal="left"/>
    </xf>
    <xf numFmtId="0" fontId="23" fillId="0" borderId="21" xfId="0" applyFont="1" applyBorder="1" applyAlignment="1">
      <alignment horizontal="center"/>
    </xf>
    <xf numFmtId="0" fontId="23" fillId="0" borderId="22" xfId="0" applyFont="1" applyBorder="1" applyAlignment="1">
      <alignment horizontal="center"/>
    </xf>
    <xf numFmtId="0" fontId="23" fillId="0" borderId="23" xfId="0" applyFont="1" applyBorder="1" applyAlignment="1">
      <alignment horizontal="center"/>
    </xf>
    <xf numFmtId="0" fontId="22" fillId="0" borderId="21" xfId="0" applyFont="1" applyBorder="1"/>
    <xf numFmtId="0" fontId="22" fillId="0" borderId="22" xfId="0" applyFont="1" applyBorder="1"/>
    <xf numFmtId="0" fontId="22" fillId="0" borderId="23" xfId="0" applyFont="1" applyBorder="1"/>
    <xf numFmtId="0" fontId="23" fillId="0" borderId="21" xfId="0" applyFont="1" applyBorder="1" applyAlignment="1">
      <alignment horizontal="left"/>
    </xf>
    <xf numFmtId="0" fontId="23" fillId="0" borderId="22" xfId="0" applyFont="1" applyBorder="1" applyAlignment="1">
      <alignment horizontal="left"/>
    </xf>
    <xf numFmtId="0" fontId="23" fillId="0" borderId="23" xfId="0" applyFont="1" applyBorder="1" applyAlignment="1">
      <alignment horizontal="left"/>
    </xf>
    <xf numFmtId="0" fontId="1" fillId="0" borderId="21" xfId="0" applyFont="1" applyBorder="1" applyAlignment="1">
      <alignment horizontal="center" vertical="center"/>
    </xf>
    <xf numFmtId="0" fontId="0" fillId="0" borderId="21" xfId="0" applyBorder="1" applyAlignment="1">
      <alignment horizontal="center" vertical="center"/>
    </xf>
    <xf numFmtId="0" fontId="0" fillId="0" borderId="23" xfId="0" applyBorder="1" applyAlignment="1">
      <alignment horizontal="center"/>
    </xf>
    <xf numFmtId="0" fontId="18" fillId="4" borderId="16" xfId="0" applyFont="1" applyFill="1" applyBorder="1" applyAlignment="1">
      <alignment horizontal="left"/>
    </xf>
    <xf numFmtId="0" fontId="18" fillId="0" borderId="21" xfId="0" applyFont="1" applyBorder="1" applyAlignment="1">
      <alignment horizontal="center"/>
    </xf>
    <xf numFmtId="0" fontId="18" fillId="0" borderId="22" xfId="0" applyFont="1" applyBorder="1" applyAlignment="1">
      <alignment horizontal="center"/>
    </xf>
    <xf numFmtId="0" fontId="18" fillId="0" borderId="36" xfId="0" applyFont="1" applyBorder="1" applyAlignment="1">
      <alignment horizontal="center"/>
    </xf>
    <xf numFmtId="0" fontId="1" fillId="0" borderId="0" xfId="0" applyFont="1" applyAlignment="1">
      <alignment horizontal="center"/>
    </xf>
    <xf numFmtId="0" fontId="23" fillId="0" borderId="21" xfId="0" applyFont="1" applyBorder="1" applyAlignment="1">
      <alignment horizontal="center" vertical="center"/>
    </xf>
    <xf numFmtId="0" fontId="11" fillId="0" borderId="22" xfId="0" applyFont="1" applyBorder="1" applyAlignment="1">
      <alignment horizontal="center" vertical="center"/>
    </xf>
    <xf numFmtId="0" fontId="11" fillId="0" borderId="23" xfId="0" applyFont="1" applyBorder="1" applyAlignment="1">
      <alignment horizontal="center" vertical="center"/>
    </xf>
    <xf numFmtId="0" fontId="17" fillId="0" borderId="16" xfId="0" applyFont="1" applyBorder="1" applyAlignment="1">
      <alignment horizontal="left"/>
    </xf>
    <xf numFmtId="0" fontId="18" fillId="0" borderId="21" xfId="0" applyFont="1" applyBorder="1"/>
    <xf numFmtId="0" fontId="18" fillId="0" borderId="22" xfId="0" applyFont="1" applyBorder="1"/>
    <xf numFmtId="0" fontId="18" fillId="0" borderId="23" xfId="0" applyFont="1" applyBorder="1"/>
    <xf numFmtId="0" fontId="23" fillId="0" borderId="16" xfId="0" applyFont="1" applyBorder="1" applyAlignment="1">
      <alignment horizontal="center"/>
    </xf>
    <xf numFmtId="4" fontId="18" fillId="2" borderId="1" xfId="1" applyNumberFormat="1" applyFont="1" applyFill="1" applyBorder="1" applyAlignment="1">
      <alignment horizontal="center"/>
    </xf>
    <xf numFmtId="3" fontId="18" fillId="2" borderId="1" xfId="1" applyNumberFormat="1" applyFont="1" applyFill="1" applyBorder="1" applyAlignment="1">
      <alignment horizontal="center"/>
    </xf>
    <xf numFmtId="0" fontId="18" fillId="0" borderId="2" xfId="1" applyFont="1" applyBorder="1" applyAlignment="1">
      <alignment horizontal="center"/>
    </xf>
    <xf numFmtId="0" fontId="18" fillId="0" borderId="28" xfId="1" applyFont="1" applyBorder="1" applyAlignment="1">
      <alignment horizontal="center"/>
    </xf>
    <xf numFmtId="0" fontId="18" fillId="0" borderId="4" xfId="1" applyFont="1" applyBorder="1" applyAlignment="1">
      <alignment horizontal="center"/>
    </xf>
    <xf numFmtId="0" fontId="25" fillId="0" borderId="32" xfId="1" applyFont="1" applyBorder="1" applyAlignment="1">
      <alignment horizontal="center" vertical="center"/>
    </xf>
    <xf numFmtId="0" fontId="16" fillId="0" borderId="6" xfId="1" applyFont="1" applyBorder="1" applyAlignment="1">
      <alignment horizontal="center" vertical="center"/>
    </xf>
    <xf numFmtId="0" fontId="21" fillId="0" borderId="0" xfId="1" applyFont="1" applyAlignment="1">
      <alignment horizontal="center"/>
    </xf>
    <xf numFmtId="0" fontId="17" fillId="0" borderId="0" xfId="1" applyFont="1" applyAlignment="1">
      <alignment horizontal="center"/>
    </xf>
    <xf numFmtId="0" fontId="20" fillId="0" borderId="6" xfId="1" applyFont="1" applyBorder="1" applyAlignment="1">
      <alignment horizontal="center"/>
    </xf>
    <xf numFmtId="0" fontId="17" fillId="0" borderId="6" xfId="1" applyFont="1" applyBorder="1" applyAlignment="1">
      <alignment horizontal="center"/>
    </xf>
    <xf numFmtId="0" fontId="17" fillId="0" borderId="6" xfId="2" applyFont="1" applyBorder="1" applyAlignment="1">
      <alignment horizontal="center" vertical="top"/>
    </xf>
    <xf numFmtId="0" fontId="17" fillId="0" borderId="6" xfId="1" applyFont="1" applyBorder="1" applyAlignment="1">
      <alignment horizontal="center" vertical="top"/>
    </xf>
    <xf numFmtId="0" fontId="2" fillId="2" borderId="1" xfId="1" applyFont="1" applyFill="1" applyBorder="1" applyAlignment="1">
      <alignment horizontal="center"/>
    </xf>
    <xf numFmtId="0" fontId="17" fillId="0" borderId="34" xfId="1" applyFont="1" applyBorder="1" applyAlignment="1">
      <alignment horizontal="center"/>
    </xf>
    <xf numFmtId="0" fontId="16" fillId="0" borderId="35" xfId="1" applyFont="1" applyBorder="1" applyAlignment="1">
      <alignment horizontal="center"/>
    </xf>
    <xf numFmtId="0" fontId="16" fillId="0" borderId="11" xfId="1" applyFont="1" applyBorder="1" applyAlignment="1">
      <alignment horizontal="center"/>
    </xf>
    <xf numFmtId="0" fontId="20" fillId="0" borderId="29" xfId="1" applyFont="1" applyBorder="1" applyAlignment="1">
      <alignment horizontal="center" vertical="center" wrapText="1"/>
    </xf>
    <xf numFmtId="0" fontId="20" fillId="0" borderId="30" xfId="1" applyFont="1" applyBorder="1" applyAlignment="1">
      <alignment horizontal="center" vertical="center" wrapText="1"/>
    </xf>
    <xf numFmtId="0" fontId="20" fillId="0" borderId="31" xfId="1" applyFont="1" applyBorder="1" applyAlignment="1">
      <alignment horizontal="center" vertical="center" wrapText="1"/>
    </xf>
    <xf numFmtId="0" fontId="20" fillId="0" borderId="12" xfId="1" applyFont="1" applyBorder="1" applyAlignment="1">
      <alignment horizontal="center" vertical="center" wrapText="1"/>
    </xf>
    <xf numFmtId="0" fontId="20" fillId="0" borderId="32" xfId="1" applyFont="1" applyBorder="1" applyAlignment="1">
      <alignment horizontal="center" vertical="center" wrapText="1"/>
    </xf>
    <xf numFmtId="0" fontId="20" fillId="0" borderId="33" xfId="1" applyFont="1" applyBorder="1" applyAlignment="1">
      <alignment horizontal="center" vertical="center" wrapText="1"/>
    </xf>
    <xf numFmtId="0" fontId="17" fillId="0" borderId="29" xfId="1" applyFont="1" applyBorder="1" applyAlignment="1">
      <alignment horizontal="center" vertical="center"/>
    </xf>
    <xf numFmtId="0" fontId="17" fillId="0" borderId="37" xfId="1" applyFont="1" applyBorder="1" applyAlignment="1">
      <alignment horizontal="center" vertical="center"/>
    </xf>
    <xf numFmtId="0" fontId="17" fillId="0" borderId="30" xfId="1" applyFont="1" applyBorder="1" applyAlignment="1">
      <alignment horizontal="center" vertical="center"/>
    </xf>
    <xf numFmtId="0" fontId="17" fillId="0" borderId="32" xfId="1" applyFont="1" applyBorder="1" applyAlignment="1">
      <alignment horizontal="center" vertical="center"/>
    </xf>
    <xf numFmtId="0" fontId="17" fillId="0" borderId="6" xfId="1" applyFont="1" applyBorder="1" applyAlignment="1">
      <alignment horizontal="center" vertical="center"/>
    </xf>
    <xf numFmtId="0" fontId="17" fillId="0" borderId="33" xfId="1" applyFont="1" applyBorder="1" applyAlignment="1">
      <alignment horizontal="center" vertical="center"/>
    </xf>
    <xf numFmtId="0" fontId="15" fillId="0" borderId="2" xfId="0" applyFont="1" applyBorder="1" applyAlignment="1">
      <alignment horizontal="center"/>
    </xf>
    <xf numFmtId="0" fontId="15" fillId="0" borderId="28" xfId="0" applyFont="1" applyBorder="1" applyAlignment="1">
      <alignment horizontal="center"/>
    </xf>
    <xf numFmtId="0" fontId="15" fillId="0" borderId="4" xfId="0" applyFont="1" applyBorder="1" applyAlignment="1">
      <alignment horizontal="center"/>
    </xf>
    <xf numFmtId="0" fontId="6" fillId="0" borderId="6" xfId="0" applyFont="1" applyBorder="1" applyAlignment="1">
      <alignment horizontal="center" vertical="top"/>
    </xf>
    <xf numFmtId="0" fontId="11" fillId="0" borderId="29" xfId="0" applyFont="1" applyBorder="1" applyAlignment="1">
      <alignment horizontal="center" vertical="center" wrapText="1"/>
    </xf>
    <xf numFmtId="0" fontId="11" fillId="0" borderId="37" xfId="0" applyFont="1" applyBorder="1" applyAlignment="1">
      <alignment horizontal="center" vertical="center" wrapText="1"/>
    </xf>
    <xf numFmtId="0" fontId="11" fillId="0" borderId="30" xfId="0" applyFont="1" applyBorder="1" applyAlignment="1">
      <alignment horizontal="center" vertical="center" wrapText="1"/>
    </xf>
    <xf numFmtId="0" fontId="11" fillId="0" borderId="31" xfId="0" applyFont="1" applyBorder="1" applyAlignment="1">
      <alignment horizontal="center" vertical="center" wrapText="1"/>
    </xf>
    <xf numFmtId="0" fontId="11" fillId="0" borderId="0" xfId="0" applyFont="1" applyAlignment="1">
      <alignment horizontal="center" vertical="center" wrapText="1"/>
    </xf>
    <xf numFmtId="0" fontId="11" fillId="0" borderId="12" xfId="0" applyFont="1" applyBorder="1" applyAlignment="1">
      <alignment horizontal="center" vertical="center" wrapText="1"/>
    </xf>
    <xf numFmtId="0" fontId="11" fillId="0" borderId="32" xfId="0" applyFont="1" applyBorder="1" applyAlignment="1">
      <alignment horizontal="center" vertical="center" wrapText="1"/>
    </xf>
    <xf numFmtId="0" fontId="11" fillId="0" borderId="6" xfId="0" applyFont="1" applyBorder="1" applyAlignment="1">
      <alignment horizontal="center" vertical="center" wrapText="1"/>
    </xf>
    <xf numFmtId="0" fontId="11" fillId="0" borderId="33" xfId="0" applyFont="1" applyBorder="1" applyAlignment="1">
      <alignment horizontal="center" vertical="center" wrapText="1"/>
    </xf>
    <xf numFmtId="0" fontId="18" fillId="0" borderId="0" xfId="0" applyFont="1" applyAlignment="1">
      <alignment horizontal="left"/>
    </xf>
    <xf numFmtId="0" fontId="18" fillId="0" borderId="6" xfId="0" applyFont="1" applyBorder="1" applyAlignment="1">
      <alignment horizontal="left"/>
    </xf>
    <xf numFmtId="0" fontId="1" fillId="0" borderId="6" xfId="0" applyFont="1" applyBorder="1" applyAlignment="1">
      <alignment horizontal="center"/>
    </xf>
    <xf numFmtId="0" fontId="2" fillId="0" borderId="2" xfId="0" applyFont="1" applyBorder="1" applyAlignment="1">
      <alignment horizontal="center" wrapText="1"/>
    </xf>
    <xf numFmtId="0" fontId="2" fillId="0" borderId="28" xfId="0" applyFont="1" applyBorder="1" applyAlignment="1">
      <alignment horizontal="center"/>
    </xf>
    <xf numFmtId="0" fontId="2" fillId="0" borderId="4" xfId="0" applyFont="1" applyBorder="1" applyAlignment="1">
      <alignment horizontal="center"/>
    </xf>
    <xf numFmtId="0" fontId="14" fillId="0" borderId="0" xfId="0" applyFont="1" applyAlignment="1">
      <alignment horizontal="left"/>
    </xf>
    <xf numFmtId="0" fontId="15" fillId="0" borderId="0" xfId="0" applyFont="1" applyAlignment="1">
      <alignment horizontal="left"/>
    </xf>
    <xf numFmtId="0" fontId="18" fillId="0" borderId="0" xfId="0" applyFont="1"/>
    <xf numFmtId="0" fontId="23" fillId="0" borderId="0" xfId="0" applyFont="1"/>
    <xf numFmtId="0" fontId="6" fillId="0" borderId="35" xfId="0" applyFont="1" applyBorder="1" applyAlignment="1">
      <alignment horizontal="center" vertical="top"/>
    </xf>
    <xf numFmtId="0" fontId="18" fillId="0" borderId="34" xfId="0" applyFont="1" applyBorder="1" applyAlignment="1">
      <alignment horizontal="left"/>
    </xf>
    <xf numFmtId="0" fontId="18" fillId="0" borderId="35" xfId="0" applyFont="1" applyBorder="1" applyAlignment="1">
      <alignment horizontal="left"/>
    </xf>
    <xf numFmtId="0" fontId="18" fillId="0" borderId="11" xfId="0" applyFont="1" applyBorder="1" applyAlignment="1">
      <alignment horizontal="left"/>
    </xf>
    <xf numFmtId="0" fontId="18" fillId="0" borderId="41" xfId="0" applyFont="1" applyBorder="1" applyAlignment="1">
      <alignment horizontal="left"/>
    </xf>
    <xf numFmtId="0" fontId="18" fillId="0" borderId="42" xfId="0" applyFont="1" applyBorder="1" applyAlignment="1">
      <alignment horizontal="left"/>
    </xf>
    <xf numFmtId="0" fontId="18" fillId="0" borderId="43" xfId="0" applyFont="1" applyBorder="1" applyAlignment="1">
      <alignment horizontal="left"/>
    </xf>
    <xf numFmtId="0" fontId="1" fillId="0" borderId="34" xfId="0" applyFont="1" applyBorder="1" applyAlignment="1">
      <alignment horizontal="center" vertical="center"/>
    </xf>
    <xf numFmtId="0" fontId="1" fillId="0" borderId="35" xfId="0" applyFont="1" applyBorder="1" applyAlignment="1">
      <alignment horizontal="center" vertical="center"/>
    </xf>
    <xf numFmtId="0" fontId="1" fillId="0" borderId="11" xfId="0" applyFont="1" applyBorder="1" applyAlignment="1">
      <alignment horizontal="center" vertical="center"/>
    </xf>
    <xf numFmtId="0" fontId="15" fillId="0" borderId="35" xfId="0" applyFont="1" applyBorder="1" applyAlignment="1">
      <alignment horizontal="center" vertical="center"/>
    </xf>
    <xf numFmtId="0" fontId="15" fillId="0" borderId="11" xfId="0" applyFont="1" applyBorder="1" applyAlignment="1">
      <alignment horizontal="center" vertical="center"/>
    </xf>
    <xf numFmtId="0" fontId="2" fillId="0" borderId="1" xfId="0" applyFont="1" applyBorder="1" applyAlignment="1">
      <alignment horizontal="center" wrapText="1"/>
    </xf>
    <xf numFmtId="0" fontId="2" fillId="0" borderId="1" xfId="0" applyFont="1" applyBorder="1" applyAlignment="1">
      <alignment horizontal="center"/>
    </xf>
    <xf numFmtId="0" fontId="1" fillId="0" borderId="1" xfId="0" applyFont="1" applyBorder="1" applyAlignment="1">
      <alignment horizontal="center"/>
    </xf>
    <xf numFmtId="0" fontId="1" fillId="0" borderId="34" xfId="0" applyFont="1" applyBorder="1" applyAlignment="1">
      <alignment horizontal="center"/>
    </xf>
    <xf numFmtId="0" fontId="15" fillId="0" borderId="11" xfId="0" applyFont="1" applyBorder="1" applyAlignment="1">
      <alignment horizontal="center"/>
    </xf>
    <xf numFmtId="0" fontId="6" fillId="0" borderId="2" xfId="0" applyFont="1" applyBorder="1" applyAlignment="1">
      <alignment horizontal="center"/>
    </xf>
    <xf numFmtId="0" fontId="6" fillId="0" borderId="28" xfId="0" applyFont="1" applyBorder="1" applyAlignment="1">
      <alignment horizontal="center"/>
    </xf>
    <xf numFmtId="0" fontId="6" fillId="0" borderId="4" xfId="0" applyFont="1" applyBorder="1" applyAlignment="1">
      <alignment horizontal="center"/>
    </xf>
    <xf numFmtId="0" fontId="6" fillId="0" borderId="34" xfId="0" applyFont="1" applyBorder="1" applyAlignment="1">
      <alignment horizontal="center" vertical="center"/>
    </xf>
    <xf numFmtId="0" fontId="6" fillId="0" borderId="35" xfId="0" applyFont="1" applyBorder="1" applyAlignment="1">
      <alignment horizontal="center" vertical="center"/>
    </xf>
    <xf numFmtId="0" fontId="6" fillId="0" borderId="11" xfId="0" applyFont="1" applyBorder="1" applyAlignment="1">
      <alignment horizontal="center" vertical="center"/>
    </xf>
    <xf numFmtId="0" fontId="2" fillId="0" borderId="0" xfId="0" applyFont="1" applyAlignment="1">
      <alignment horizontal="left"/>
    </xf>
    <xf numFmtId="0" fontId="18" fillId="0" borderId="44" xfId="1" applyFont="1" applyBorder="1" applyAlignment="1">
      <alignment horizontal="center"/>
    </xf>
    <xf numFmtId="0" fontId="18" fillId="0" borderId="45" xfId="1" applyFont="1" applyBorder="1" applyAlignment="1">
      <alignment horizontal="center"/>
    </xf>
    <xf numFmtId="0" fontId="18" fillId="0" borderId="46" xfId="1" applyFont="1" applyBorder="1" applyAlignment="1">
      <alignment horizontal="center"/>
    </xf>
    <xf numFmtId="0" fontId="20" fillId="0" borderId="38" xfId="0" applyFont="1" applyBorder="1" applyAlignment="1">
      <alignment horizontal="center" vertical="center"/>
    </xf>
    <xf numFmtId="0" fontId="20" fillId="0" borderId="39" xfId="0" applyFont="1" applyBorder="1" applyAlignment="1">
      <alignment horizontal="center" vertical="center"/>
    </xf>
    <xf numFmtId="0" fontId="20" fillId="0" borderId="40" xfId="0" applyFont="1" applyBorder="1" applyAlignment="1">
      <alignment horizontal="center" vertical="center"/>
    </xf>
    <xf numFmtId="0" fontId="18" fillId="0" borderId="34" xfId="0" applyFont="1" applyBorder="1" applyAlignment="1">
      <alignment horizontal="center"/>
    </xf>
    <xf numFmtId="0" fontId="18" fillId="0" borderId="35" xfId="0" applyFont="1" applyBorder="1" applyAlignment="1">
      <alignment horizontal="center"/>
    </xf>
    <xf numFmtId="0" fontId="18" fillId="0" borderId="11" xfId="0" applyFont="1" applyBorder="1" applyAlignment="1">
      <alignment horizontal="center"/>
    </xf>
    <xf numFmtId="0" fontId="23" fillId="0" borderId="41" xfId="0" applyFont="1" applyBorder="1" applyAlignment="1">
      <alignment horizontal="center"/>
    </xf>
    <xf numFmtId="0" fontId="23" fillId="0" borderId="42" xfId="0" applyFont="1" applyBorder="1" applyAlignment="1">
      <alignment horizontal="center"/>
    </xf>
    <xf numFmtId="0" fontId="23" fillId="0" borderId="43" xfId="0" applyFont="1" applyBorder="1" applyAlignment="1">
      <alignment horizontal="center"/>
    </xf>
    <xf numFmtId="0" fontId="2" fillId="0" borderId="7" xfId="0" applyFont="1" applyBorder="1" applyAlignment="1">
      <alignment horizontal="center" vertical="center"/>
    </xf>
    <xf numFmtId="0" fontId="2" fillId="0" borderId="0" xfId="0" applyFont="1" applyAlignment="1">
      <alignment horizontal="center" wrapText="1"/>
    </xf>
    <xf numFmtId="0" fontId="2" fillId="0" borderId="0" xfId="0" applyFont="1"/>
    <xf numFmtId="0" fontId="7" fillId="0" borderId="0" xfId="0" applyFont="1" applyAlignment="1">
      <alignment horizontal="center" wrapText="1"/>
    </xf>
    <xf numFmtId="0" fontId="7" fillId="0" borderId="7" xfId="0" applyFont="1" applyBorder="1" applyAlignment="1">
      <alignment horizontal="center"/>
    </xf>
    <xf numFmtId="0" fontId="19" fillId="0" borderId="2" xfId="0" applyFont="1" applyBorder="1" applyAlignment="1">
      <alignment horizontal="left" vertical="top" wrapText="1"/>
    </xf>
    <xf numFmtId="0" fontId="19" fillId="0" borderId="4" xfId="0" applyFont="1" applyBorder="1" applyAlignment="1">
      <alignment horizontal="left" vertical="top" wrapText="1"/>
    </xf>
    <xf numFmtId="0" fontId="18" fillId="0" borderId="35" xfId="0" applyFont="1" applyBorder="1" applyAlignment="1">
      <alignment horizontal="center" vertical="center"/>
    </xf>
    <xf numFmtId="0" fontId="18" fillId="0" borderId="11" xfId="0" applyFont="1" applyBorder="1" applyAlignment="1">
      <alignment horizontal="center" vertical="center"/>
    </xf>
    <xf numFmtId="0" fontId="17" fillId="0" borderId="34" xfId="0" applyFont="1" applyBorder="1" applyAlignment="1">
      <alignment horizontal="center"/>
    </xf>
    <xf numFmtId="0" fontId="16" fillId="0" borderId="11" xfId="0" applyFont="1" applyBorder="1" applyAlignment="1">
      <alignment horizontal="center"/>
    </xf>
    <xf numFmtId="0" fontId="19" fillId="0" borderId="28" xfId="0" applyFont="1" applyBorder="1" applyAlignment="1">
      <alignment horizontal="center"/>
    </xf>
    <xf numFmtId="0" fontId="2" fillId="0" borderId="6" xfId="0" applyFont="1" applyBorder="1" applyAlignment="1">
      <alignment horizontal="center"/>
    </xf>
    <xf numFmtId="0" fontId="2" fillId="0" borderId="6" xfId="0" applyFont="1" applyBorder="1" applyAlignment="1">
      <alignment horizontal="center" vertical="top"/>
    </xf>
    <xf numFmtId="0" fontId="16" fillId="0" borderId="2" xfId="0" applyFont="1" applyBorder="1" applyAlignment="1">
      <alignment horizontal="center"/>
    </xf>
    <xf numFmtId="0" fontId="16" fillId="0" borderId="28" xfId="0" applyFont="1" applyBorder="1" applyAlignment="1">
      <alignment horizontal="center"/>
    </xf>
    <xf numFmtId="0" fontId="16" fillId="0" borderId="4" xfId="0" applyFont="1" applyBorder="1" applyAlignment="1">
      <alignment horizontal="center"/>
    </xf>
    <xf numFmtId="0" fontId="16" fillId="0" borderId="35" xfId="0" applyFont="1" applyBorder="1" applyAlignment="1">
      <alignment horizontal="center" vertical="center"/>
    </xf>
    <xf numFmtId="0" fontId="16" fillId="0" borderId="11" xfId="0" applyFont="1" applyBorder="1" applyAlignment="1">
      <alignment horizontal="center" vertical="center"/>
    </xf>
    <xf numFmtId="0" fontId="20" fillId="0" borderId="29" xfId="0" applyFont="1" applyBorder="1" applyAlignment="1">
      <alignment horizontal="center" vertical="center" wrapText="1"/>
    </xf>
    <xf numFmtId="0" fontId="20" fillId="0" borderId="37" xfId="0" applyFont="1" applyBorder="1" applyAlignment="1">
      <alignment horizontal="center" vertical="center" wrapText="1"/>
    </xf>
    <xf numFmtId="0" fontId="20" fillId="0" borderId="30" xfId="0" applyFont="1" applyBorder="1" applyAlignment="1">
      <alignment horizontal="center" vertical="center" wrapText="1"/>
    </xf>
    <xf numFmtId="0" fontId="20" fillId="0" borderId="31" xfId="0" applyFont="1" applyBorder="1" applyAlignment="1">
      <alignment horizontal="center" vertical="center" wrapText="1"/>
    </xf>
    <xf numFmtId="0" fontId="20" fillId="0" borderId="0" xfId="0" applyFont="1" applyAlignment="1">
      <alignment horizontal="center" vertical="center" wrapText="1"/>
    </xf>
    <xf numFmtId="0" fontId="20" fillId="0" borderId="12" xfId="0" applyFont="1" applyBorder="1" applyAlignment="1">
      <alignment horizontal="center" vertical="center" wrapText="1"/>
    </xf>
    <xf numFmtId="0" fontId="20" fillId="0" borderId="32" xfId="0" applyFont="1" applyBorder="1" applyAlignment="1">
      <alignment horizontal="center" vertical="center" wrapText="1"/>
    </xf>
    <xf numFmtId="0" fontId="20" fillId="0" borderId="6" xfId="0" applyFont="1" applyBorder="1" applyAlignment="1">
      <alignment horizontal="center" vertical="center" wrapText="1"/>
    </xf>
    <xf numFmtId="0" fontId="20" fillId="0" borderId="33" xfId="0" applyFont="1" applyBorder="1" applyAlignment="1">
      <alignment horizontal="center" vertical="center" wrapText="1"/>
    </xf>
    <xf numFmtId="0" fontId="0" fillId="0" borderId="6" xfId="0" applyBorder="1" applyAlignment="1">
      <alignment horizontal="center"/>
    </xf>
    <xf numFmtId="0" fontId="7" fillId="0" borderId="0" xfId="0" applyFont="1" applyAlignment="1">
      <alignment horizontal="left"/>
    </xf>
    <xf numFmtId="0" fontId="8" fillId="0" borderId="0" xfId="0" applyFont="1" applyAlignment="1">
      <alignment horizontal="left"/>
    </xf>
    <xf numFmtId="0" fontId="0" fillId="0" borderId="0" xfId="0" applyAlignment="1">
      <alignment horizontal="left"/>
    </xf>
    <xf numFmtId="0" fontId="8" fillId="0" borderId="0" xfId="0" applyFont="1" applyAlignment="1">
      <alignment horizontal="center"/>
    </xf>
  </cellXfs>
  <cellStyles count="3">
    <cellStyle name="Normal" xfId="0" builtinId="0"/>
    <cellStyle name="Normal 2" xfId="1" xr:uid="{00000000-0005-0000-0000-000001000000}"/>
    <cellStyle name="Normal 4" xfId="2" xr:uid="{00000000-0005-0000-0000-000002000000}"/>
  </cellStyles>
  <dxfs count="0"/>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DD0806"/>
      <rgbColor rgb="001FB714"/>
      <rgbColor rgb="000000D4"/>
      <rgbColor rgb="00FCF305"/>
      <rgbColor rgb="00F20884"/>
      <rgbColor rgb="0000ABEA"/>
      <rgbColor rgb="00900000"/>
      <rgbColor rgb="00006411"/>
      <rgbColor rgb="00000090"/>
      <rgbColor rgb="0090713A"/>
      <rgbColor rgb="004600A5"/>
      <rgbColor rgb="00008080"/>
      <rgbColor rgb="00C0C0C0"/>
      <rgbColor rgb="00808080"/>
      <rgbColor rgb="0063AAFE"/>
      <rgbColor rgb="00DD2D32"/>
      <rgbColor rgb="00FFF58C"/>
      <rgbColor rgb="004EE257"/>
      <rgbColor rgb="006711FF"/>
      <rgbColor rgb="00FEA746"/>
      <rgbColor rgb="00865357"/>
      <rgbColor rgb="00A2BD90"/>
      <rgbColor rgb="0063AAFE"/>
      <rgbColor rgb="00DD2D32"/>
      <rgbColor rgb="00FFF58C"/>
      <rgbColor rgb="004EE257"/>
      <rgbColor rgb="006711FF"/>
      <rgbColor rgb="00FEA746"/>
      <rgbColor rgb="00865357"/>
      <rgbColor rgb="00A2BD90"/>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customXml" Target="../customXml/item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20"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customXml" Target="../customXml/item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ustomXml" Target="../customXml/item4.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3.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eg"/><Relationship Id="rId2" Type="http://schemas.openxmlformats.org/officeDocument/2006/relationships/image" Target="../media/image2.jpeg"/><Relationship Id="rId1" Type="http://schemas.openxmlformats.org/officeDocument/2006/relationships/image" Target="../media/image1.jpeg"/><Relationship Id="rId4" Type="http://schemas.openxmlformats.org/officeDocument/2006/relationships/image" Target="../media/image4.jpeg"/></Relationships>
</file>

<file path=xl/drawings/_rels/drawing2.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jpeg"/><Relationship Id="rId1" Type="http://schemas.openxmlformats.org/officeDocument/2006/relationships/image" Target="../media/image5.jpeg"/></Relationships>
</file>

<file path=xl/drawings/_rels/drawing3.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9.jpeg"/><Relationship Id="rId1" Type="http://schemas.openxmlformats.org/officeDocument/2006/relationships/image" Target="../media/image8.jpeg"/></Relationships>
</file>

<file path=xl/drawings/_rels/drawing4.xml.rels><?xml version="1.0" encoding="UTF-8" standalone="yes"?>
<Relationships xmlns="http://schemas.openxmlformats.org/package/2006/relationships"><Relationship Id="rId2" Type="http://schemas.openxmlformats.org/officeDocument/2006/relationships/image" Target="../media/image12.jpeg"/><Relationship Id="rId1" Type="http://schemas.openxmlformats.org/officeDocument/2006/relationships/image" Target="../media/image11.jpeg"/></Relationships>
</file>

<file path=xl/drawings/_rels/drawing5.xml.rels><?xml version="1.0" encoding="UTF-8" standalone="yes"?>
<Relationships xmlns="http://schemas.openxmlformats.org/package/2006/relationships"><Relationship Id="rId1" Type="http://schemas.openxmlformats.org/officeDocument/2006/relationships/image" Target="../media/image13.jpeg"/></Relationships>
</file>

<file path=xl/drawings/_rels/drawing6.xml.rels><?xml version="1.0" encoding="UTF-8" standalone="yes"?>
<Relationships xmlns="http://schemas.openxmlformats.org/package/2006/relationships"><Relationship Id="rId1" Type="http://schemas.openxmlformats.org/officeDocument/2006/relationships/image" Target="../media/image14.jpeg"/></Relationships>
</file>

<file path=xl/drawings/_rels/drawing7.xml.rels><?xml version="1.0" encoding="UTF-8" standalone="yes"?>
<Relationships xmlns="http://schemas.openxmlformats.org/package/2006/relationships"><Relationship Id="rId1" Type="http://schemas.openxmlformats.org/officeDocument/2006/relationships/image" Target="../media/image15.jpeg"/></Relationships>
</file>

<file path=xl/drawings/_rels/drawing8.xml.rels><?xml version="1.0" encoding="UTF-8" standalone="yes"?>
<Relationships xmlns="http://schemas.openxmlformats.org/package/2006/relationships"><Relationship Id="rId1" Type="http://schemas.openxmlformats.org/officeDocument/2006/relationships/image" Target="../media/image16.jpeg"/></Relationships>
</file>

<file path=xl/drawings/_rels/drawing9.xml.rels><?xml version="1.0" encoding="UTF-8" standalone="yes"?>
<Relationships xmlns="http://schemas.openxmlformats.org/package/2006/relationships"><Relationship Id="rId2" Type="http://schemas.openxmlformats.org/officeDocument/2006/relationships/image" Target="../media/image18.jpeg"/><Relationship Id="rId1" Type="http://schemas.openxmlformats.org/officeDocument/2006/relationships/image" Target="../media/image17.jpeg"/></Relationships>
</file>

<file path=xl/drawings/drawing1.xml><?xml version="1.0" encoding="utf-8"?>
<xdr:wsDr xmlns:xdr="http://schemas.openxmlformats.org/drawingml/2006/spreadsheetDrawing" xmlns:a="http://schemas.openxmlformats.org/drawingml/2006/main">
  <xdr:twoCellAnchor editAs="oneCell">
    <xdr:from>
      <xdr:col>0</xdr:col>
      <xdr:colOff>38100</xdr:colOff>
      <xdr:row>14</xdr:row>
      <xdr:rowOff>95250</xdr:rowOff>
    </xdr:from>
    <xdr:to>
      <xdr:col>5</xdr:col>
      <xdr:colOff>190500</xdr:colOff>
      <xdr:row>26</xdr:row>
      <xdr:rowOff>95250</xdr:rowOff>
    </xdr:to>
    <xdr:pic>
      <xdr:nvPicPr>
        <xdr:cNvPr id="3" name="Picture 2">
          <a:extLst>
            <a:ext uri="{FF2B5EF4-FFF2-40B4-BE49-F238E27FC236}">
              <a16:creationId xmlns:a16="http://schemas.microsoft.com/office/drawing/2014/main" id="{DDE51756-6642-1A37-440B-7CB7EBA18FE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100" y="4410075"/>
          <a:ext cx="3276600" cy="2286000"/>
        </a:xfrm>
        <a:prstGeom prst="rect">
          <a:avLst/>
        </a:prstGeom>
      </xdr:spPr>
    </xdr:pic>
    <xdr:clientData/>
  </xdr:twoCellAnchor>
  <xdr:twoCellAnchor editAs="oneCell">
    <xdr:from>
      <xdr:col>5</xdr:col>
      <xdr:colOff>228600</xdr:colOff>
      <xdr:row>14</xdr:row>
      <xdr:rowOff>85725</xdr:rowOff>
    </xdr:from>
    <xdr:to>
      <xdr:col>10</xdr:col>
      <xdr:colOff>495300</xdr:colOff>
      <xdr:row>26</xdr:row>
      <xdr:rowOff>95250</xdr:rowOff>
    </xdr:to>
    <xdr:pic>
      <xdr:nvPicPr>
        <xdr:cNvPr id="2" name="Picture 1">
          <a:extLst>
            <a:ext uri="{FF2B5EF4-FFF2-40B4-BE49-F238E27FC236}">
              <a16:creationId xmlns:a16="http://schemas.microsoft.com/office/drawing/2014/main" id="{3CB5D7A4-4CD8-0C45-F2A3-5A2C3BEF96E1}"/>
            </a:ext>
          </a:extLst>
        </xdr:cNvPr>
        <xdr:cNvPicPr>
          <a:picLocks noChangeAspect="1"/>
        </xdr:cNvPicPr>
      </xdr:nvPicPr>
      <xdr:blipFill>
        <a:blip xmlns:r="http://schemas.openxmlformats.org/officeDocument/2006/relationships" r:embed="rId2"/>
        <a:stretch>
          <a:fillRect/>
        </a:stretch>
      </xdr:blipFill>
      <xdr:spPr>
        <a:xfrm>
          <a:off x="3352800" y="4400550"/>
          <a:ext cx="3409950" cy="2295525"/>
        </a:xfrm>
        <a:prstGeom prst="rect">
          <a:avLst/>
        </a:prstGeom>
      </xdr:spPr>
    </xdr:pic>
    <xdr:clientData/>
  </xdr:twoCellAnchor>
  <xdr:twoCellAnchor editAs="oneCell">
    <xdr:from>
      <xdr:col>0</xdr:col>
      <xdr:colOff>0</xdr:colOff>
      <xdr:row>26</xdr:row>
      <xdr:rowOff>123826</xdr:rowOff>
    </xdr:from>
    <xdr:to>
      <xdr:col>5</xdr:col>
      <xdr:colOff>209550</xdr:colOff>
      <xdr:row>37</xdr:row>
      <xdr:rowOff>9526</xdr:rowOff>
    </xdr:to>
    <xdr:pic>
      <xdr:nvPicPr>
        <xdr:cNvPr id="4" name="Picture 3">
          <a:extLst>
            <a:ext uri="{FF2B5EF4-FFF2-40B4-BE49-F238E27FC236}">
              <a16:creationId xmlns:a16="http://schemas.microsoft.com/office/drawing/2014/main" id="{53DEF1A8-7AE3-BB81-DE92-DA994EB870AA}"/>
            </a:ext>
          </a:extLst>
        </xdr:cNvPr>
        <xdr:cNvPicPr>
          <a:picLocks noChangeAspect="1"/>
        </xdr:cNvPicPr>
      </xdr:nvPicPr>
      <xdr:blipFill>
        <a:blip xmlns:r="http://schemas.openxmlformats.org/officeDocument/2006/relationships" r:embed="rId3"/>
        <a:stretch>
          <a:fillRect/>
        </a:stretch>
      </xdr:blipFill>
      <xdr:spPr>
        <a:xfrm>
          <a:off x="0" y="6724651"/>
          <a:ext cx="3333750" cy="1981200"/>
        </a:xfrm>
        <a:prstGeom prst="rect">
          <a:avLst/>
        </a:prstGeom>
      </xdr:spPr>
    </xdr:pic>
    <xdr:clientData/>
  </xdr:twoCellAnchor>
  <xdr:twoCellAnchor editAs="oneCell">
    <xdr:from>
      <xdr:col>5</xdr:col>
      <xdr:colOff>247650</xdr:colOff>
      <xdr:row>26</xdr:row>
      <xdr:rowOff>142874</xdr:rowOff>
    </xdr:from>
    <xdr:to>
      <xdr:col>10</xdr:col>
      <xdr:colOff>495300</xdr:colOff>
      <xdr:row>36</xdr:row>
      <xdr:rowOff>190499</xdr:rowOff>
    </xdr:to>
    <xdr:pic>
      <xdr:nvPicPr>
        <xdr:cNvPr id="5" name="Picture 4">
          <a:extLst>
            <a:ext uri="{FF2B5EF4-FFF2-40B4-BE49-F238E27FC236}">
              <a16:creationId xmlns:a16="http://schemas.microsoft.com/office/drawing/2014/main" id="{25ACA9F4-A934-8D7A-3CD4-774B3DA835B1}"/>
            </a:ext>
          </a:extLst>
        </xdr:cNvPr>
        <xdr:cNvPicPr>
          <a:picLocks noChangeAspect="1"/>
        </xdr:cNvPicPr>
      </xdr:nvPicPr>
      <xdr:blipFill>
        <a:blip xmlns:r="http://schemas.openxmlformats.org/officeDocument/2006/relationships" r:embed="rId4"/>
        <a:stretch>
          <a:fillRect/>
        </a:stretch>
      </xdr:blipFill>
      <xdr:spPr>
        <a:xfrm>
          <a:off x="3371850" y="6743699"/>
          <a:ext cx="3390900" cy="19526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30479</xdr:colOff>
      <xdr:row>13</xdr:row>
      <xdr:rowOff>30480</xdr:rowOff>
    </xdr:from>
    <xdr:to>
      <xdr:col>5</xdr:col>
      <xdr:colOff>180974</xdr:colOff>
      <xdr:row>29</xdr:row>
      <xdr:rowOff>161928</xdr:rowOff>
    </xdr:to>
    <xdr:pic>
      <xdr:nvPicPr>
        <xdr:cNvPr id="2" name="Picture 1">
          <a:extLst>
            <a:ext uri="{FF2B5EF4-FFF2-40B4-BE49-F238E27FC236}">
              <a16:creationId xmlns:a16="http://schemas.microsoft.com/office/drawing/2014/main" id="{C75D91FB-1C7C-4B81-929B-93DDE579199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rot="5400000">
          <a:off x="78103" y="3240406"/>
          <a:ext cx="3179448" cy="3274695"/>
        </a:xfrm>
        <a:prstGeom prst="rect">
          <a:avLst/>
        </a:prstGeom>
      </xdr:spPr>
    </xdr:pic>
    <xdr:clientData/>
  </xdr:twoCellAnchor>
  <xdr:twoCellAnchor editAs="oneCell">
    <xdr:from>
      <xdr:col>5</xdr:col>
      <xdr:colOff>266700</xdr:colOff>
      <xdr:row>13</xdr:row>
      <xdr:rowOff>28575</xdr:rowOff>
    </xdr:from>
    <xdr:to>
      <xdr:col>10</xdr:col>
      <xdr:colOff>600075</xdr:colOff>
      <xdr:row>29</xdr:row>
      <xdr:rowOff>161925</xdr:rowOff>
    </xdr:to>
    <xdr:pic>
      <xdr:nvPicPr>
        <xdr:cNvPr id="3" name="Picture 2">
          <a:extLst>
            <a:ext uri="{FF2B5EF4-FFF2-40B4-BE49-F238E27FC236}">
              <a16:creationId xmlns:a16="http://schemas.microsoft.com/office/drawing/2014/main" id="{FA739352-09F3-C3D2-7C34-AF762C74A5C2}"/>
            </a:ext>
          </a:extLst>
        </xdr:cNvPr>
        <xdr:cNvPicPr>
          <a:picLocks noChangeAspect="1"/>
        </xdr:cNvPicPr>
      </xdr:nvPicPr>
      <xdr:blipFill>
        <a:blip xmlns:r="http://schemas.openxmlformats.org/officeDocument/2006/relationships" r:embed="rId2"/>
        <a:stretch>
          <a:fillRect/>
        </a:stretch>
      </xdr:blipFill>
      <xdr:spPr>
        <a:xfrm>
          <a:off x="3390900" y="3286125"/>
          <a:ext cx="3476625" cy="3181350"/>
        </a:xfrm>
        <a:prstGeom prst="rect">
          <a:avLst/>
        </a:prstGeom>
      </xdr:spPr>
    </xdr:pic>
    <xdr:clientData/>
  </xdr:twoCellAnchor>
  <xdr:twoCellAnchor editAs="oneCell">
    <xdr:from>
      <xdr:col>1</xdr:col>
      <xdr:colOff>485775</xdr:colOff>
      <xdr:row>31</xdr:row>
      <xdr:rowOff>114301</xdr:rowOff>
    </xdr:from>
    <xdr:to>
      <xdr:col>8</xdr:col>
      <xdr:colOff>514350</xdr:colOff>
      <xdr:row>43</xdr:row>
      <xdr:rowOff>95251</xdr:rowOff>
    </xdr:to>
    <xdr:pic>
      <xdr:nvPicPr>
        <xdr:cNvPr id="4" name="Picture 3">
          <a:extLst>
            <a:ext uri="{FF2B5EF4-FFF2-40B4-BE49-F238E27FC236}">
              <a16:creationId xmlns:a16="http://schemas.microsoft.com/office/drawing/2014/main" id="{61534154-084C-7AEB-C5E2-C815D4B13AA6}"/>
            </a:ext>
          </a:extLst>
        </xdr:cNvPr>
        <xdr:cNvPicPr>
          <a:picLocks noChangeAspect="1"/>
        </xdr:cNvPicPr>
      </xdr:nvPicPr>
      <xdr:blipFill>
        <a:blip xmlns:r="http://schemas.openxmlformats.org/officeDocument/2006/relationships" r:embed="rId3"/>
        <a:stretch>
          <a:fillRect/>
        </a:stretch>
      </xdr:blipFill>
      <xdr:spPr>
        <a:xfrm>
          <a:off x="1171575" y="6800851"/>
          <a:ext cx="4371975" cy="2266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19050</xdr:colOff>
      <xdr:row>14</xdr:row>
      <xdr:rowOff>171450</xdr:rowOff>
    </xdr:from>
    <xdr:to>
      <xdr:col>5</xdr:col>
      <xdr:colOff>76200</xdr:colOff>
      <xdr:row>27</xdr:row>
      <xdr:rowOff>95250</xdr:rowOff>
    </xdr:to>
    <xdr:pic>
      <xdr:nvPicPr>
        <xdr:cNvPr id="2" name="Picture 1">
          <a:extLst>
            <a:ext uri="{FF2B5EF4-FFF2-40B4-BE49-F238E27FC236}">
              <a16:creationId xmlns:a16="http://schemas.microsoft.com/office/drawing/2014/main" id="{44B9C1C4-BCB2-4904-808E-4803F6BBDC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9050" y="3171825"/>
          <a:ext cx="3181350" cy="2400300"/>
        </a:xfrm>
        <a:prstGeom prst="rect">
          <a:avLst/>
        </a:prstGeom>
      </xdr:spPr>
    </xdr:pic>
    <xdr:clientData/>
  </xdr:twoCellAnchor>
  <xdr:twoCellAnchor editAs="oneCell">
    <xdr:from>
      <xdr:col>5</xdr:col>
      <xdr:colOff>466725</xdr:colOff>
      <xdr:row>15</xdr:row>
      <xdr:rowOff>0</xdr:rowOff>
    </xdr:from>
    <xdr:to>
      <xdr:col>10</xdr:col>
      <xdr:colOff>581025</xdr:colOff>
      <xdr:row>27</xdr:row>
      <xdr:rowOff>123826</xdr:rowOff>
    </xdr:to>
    <xdr:pic>
      <xdr:nvPicPr>
        <xdr:cNvPr id="3" name="Picture 2">
          <a:extLst>
            <a:ext uri="{FF2B5EF4-FFF2-40B4-BE49-F238E27FC236}">
              <a16:creationId xmlns:a16="http://schemas.microsoft.com/office/drawing/2014/main" id="{059C86E0-BA51-83D6-676D-91A82E8568FF}"/>
            </a:ext>
          </a:extLst>
        </xdr:cNvPr>
        <xdr:cNvPicPr>
          <a:picLocks noChangeAspect="1"/>
        </xdr:cNvPicPr>
      </xdr:nvPicPr>
      <xdr:blipFill>
        <a:blip xmlns:r="http://schemas.openxmlformats.org/officeDocument/2006/relationships" r:embed="rId2"/>
        <a:stretch>
          <a:fillRect/>
        </a:stretch>
      </xdr:blipFill>
      <xdr:spPr>
        <a:xfrm>
          <a:off x="3590925" y="3190875"/>
          <a:ext cx="3257550" cy="2409826"/>
        </a:xfrm>
        <a:prstGeom prst="rect">
          <a:avLst/>
        </a:prstGeom>
      </xdr:spPr>
    </xdr:pic>
    <xdr:clientData/>
  </xdr:twoCellAnchor>
  <xdr:twoCellAnchor editAs="oneCell">
    <xdr:from>
      <xdr:col>1</xdr:col>
      <xdr:colOff>142875</xdr:colOff>
      <xdr:row>27</xdr:row>
      <xdr:rowOff>171450</xdr:rowOff>
    </xdr:from>
    <xdr:to>
      <xdr:col>9</xdr:col>
      <xdr:colOff>514350</xdr:colOff>
      <xdr:row>44</xdr:row>
      <xdr:rowOff>180975</xdr:rowOff>
    </xdr:to>
    <xdr:pic>
      <xdr:nvPicPr>
        <xdr:cNvPr id="4" name="Picture 3">
          <a:extLst>
            <a:ext uri="{FF2B5EF4-FFF2-40B4-BE49-F238E27FC236}">
              <a16:creationId xmlns:a16="http://schemas.microsoft.com/office/drawing/2014/main" id="{2C895FF0-AA30-11AD-2F17-AFA0E440EF28}"/>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rot="5400000">
          <a:off x="1871662" y="4605338"/>
          <a:ext cx="3248025" cy="53340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38100</xdr:colOff>
      <xdr:row>14</xdr:row>
      <xdr:rowOff>19050</xdr:rowOff>
    </xdr:from>
    <xdr:to>
      <xdr:col>5</xdr:col>
      <xdr:colOff>200024</xdr:colOff>
      <xdr:row>29</xdr:row>
      <xdr:rowOff>85726</xdr:rowOff>
    </xdr:to>
    <xdr:pic>
      <xdr:nvPicPr>
        <xdr:cNvPr id="2" name="Picture 1">
          <a:extLst>
            <a:ext uri="{FF2B5EF4-FFF2-40B4-BE49-F238E27FC236}">
              <a16:creationId xmlns:a16="http://schemas.microsoft.com/office/drawing/2014/main" id="{2D189E12-A7BB-4C2B-B456-CE209D66D61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38100" y="6038850"/>
          <a:ext cx="3286124" cy="2924176"/>
        </a:xfrm>
        <a:prstGeom prst="rect">
          <a:avLst/>
        </a:prstGeom>
      </xdr:spPr>
    </xdr:pic>
    <xdr:clientData/>
  </xdr:twoCellAnchor>
  <xdr:twoCellAnchor editAs="oneCell">
    <xdr:from>
      <xdr:col>5</xdr:col>
      <xdr:colOff>247650</xdr:colOff>
      <xdr:row>15</xdr:row>
      <xdr:rowOff>114300</xdr:rowOff>
    </xdr:from>
    <xdr:to>
      <xdr:col>12</xdr:col>
      <xdr:colOff>0</xdr:colOff>
      <xdr:row>30</xdr:row>
      <xdr:rowOff>180975</xdr:rowOff>
    </xdr:to>
    <xdr:pic>
      <xdr:nvPicPr>
        <xdr:cNvPr id="3" name="Picture 2">
          <a:extLst>
            <a:ext uri="{FF2B5EF4-FFF2-40B4-BE49-F238E27FC236}">
              <a16:creationId xmlns:a16="http://schemas.microsoft.com/office/drawing/2014/main" id="{54CB1EB0-71BA-ED99-A8FD-BA6917F8DF88}"/>
            </a:ext>
          </a:extLst>
        </xdr:cNvPr>
        <xdr:cNvPicPr>
          <a:picLocks noChangeAspect="1"/>
        </xdr:cNvPicPr>
      </xdr:nvPicPr>
      <xdr:blipFill>
        <a:blip xmlns:r="http://schemas.openxmlformats.org/officeDocument/2006/relationships" r:embed="rId2"/>
        <a:stretch>
          <a:fillRect/>
        </a:stretch>
      </xdr:blipFill>
      <xdr:spPr>
        <a:xfrm>
          <a:off x="3371850" y="6410325"/>
          <a:ext cx="3524250" cy="292417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28575</xdr:colOff>
      <xdr:row>18</xdr:row>
      <xdr:rowOff>77790</xdr:rowOff>
    </xdr:from>
    <xdr:to>
      <xdr:col>8</xdr:col>
      <xdr:colOff>361950</xdr:colOff>
      <xdr:row>33</xdr:row>
      <xdr:rowOff>171450</xdr:rowOff>
    </xdr:to>
    <xdr:pic>
      <xdr:nvPicPr>
        <xdr:cNvPr id="2" name="Picture 1">
          <a:extLst>
            <a:ext uri="{FF2B5EF4-FFF2-40B4-BE49-F238E27FC236}">
              <a16:creationId xmlns:a16="http://schemas.microsoft.com/office/drawing/2014/main" id="{43C2F13E-D733-4A1A-8E2B-BB52C06C73E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323975" y="4421190"/>
          <a:ext cx="4067175" cy="29511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214972</xdr:colOff>
      <xdr:row>22</xdr:row>
      <xdr:rowOff>11114</xdr:rowOff>
    </xdr:from>
    <xdr:to>
      <xdr:col>8</xdr:col>
      <xdr:colOff>419100</xdr:colOff>
      <xdr:row>34</xdr:row>
      <xdr:rowOff>190499</xdr:rowOff>
    </xdr:to>
    <xdr:pic>
      <xdr:nvPicPr>
        <xdr:cNvPr id="2" name="Picture 1" descr="Transmission tower at night">
          <a:extLst>
            <a:ext uri="{FF2B5EF4-FFF2-40B4-BE49-F238E27FC236}">
              <a16:creationId xmlns:a16="http://schemas.microsoft.com/office/drawing/2014/main" id="{554CF0D8-4677-4BA1-9D63-281BE8ED518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510372" y="4449764"/>
          <a:ext cx="3937928" cy="24653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28575</xdr:colOff>
      <xdr:row>18</xdr:row>
      <xdr:rowOff>133348</xdr:rowOff>
    </xdr:from>
    <xdr:to>
      <xdr:col>8</xdr:col>
      <xdr:colOff>352424</xdr:colOff>
      <xdr:row>31</xdr:row>
      <xdr:rowOff>133349</xdr:rowOff>
    </xdr:to>
    <xdr:pic>
      <xdr:nvPicPr>
        <xdr:cNvPr id="3" name="Picture 2">
          <a:extLst>
            <a:ext uri="{FF2B5EF4-FFF2-40B4-BE49-F238E27FC236}">
              <a16:creationId xmlns:a16="http://schemas.microsoft.com/office/drawing/2014/main" id="{A91BE356-7E23-A652-102F-46FE42FCD54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323975" y="4571998"/>
          <a:ext cx="4057649" cy="247650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285750</xdr:colOff>
      <xdr:row>18</xdr:row>
      <xdr:rowOff>28575</xdr:rowOff>
    </xdr:from>
    <xdr:to>
      <xdr:col>9</xdr:col>
      <xdr:colOff>304800</xdr:colOff>
      <xdr:row>32</xdr:row>
      <xdr:rowOff>66675</xdr:rowOff>
    </xdr:to>
    <xdr:pic>
      <xdr:nvPicPr>
        <xdr:cNvPr id="3" name="Picture 2" descr="Copper water pipes and taps">
          <a:extLst>
            <a:ext uri="{FF2B5EF4-FFF2-40B4-BE49-F238E27FC236}">
              <a16:creationId xmlns:a16="http://schemas.microsoft.com/office/drawing/2014/main" id="{AF9E8214-4073-9C02-F43F-5C4BEC69D68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971550" y="4552950"/>
          <a:ext cx="4981575" cy="27051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23</xdr:row>
      <xdr:rowOff>114300</xdr:rowOff>
    </xdr:from>
    <xdr:to>
      <xdr:col>5</xdr:col>
      <xdr:colOff>104775</xdr:colOff>
      <xdr:row>42</xdr:row>
      <xdr:rowOff>104776</xdr:rowOff>
    </xdr:to>
    <xdr:pic>
      <xdr:nvPicPr>
        <xdr:cNvPr id="3" name="Picture 2">
          <a:extLst>
            <a:ext uri="{FF2B5EF4-FFF2-40B4-BE49-F238E27FC236}">
              <a16:creationId xmlns:a16="http://schemas.microsoft.com/office/drawing/2014/main" id="{3259FBF3-4BB2-9290-0B61-2C45E7E0E0C9}"/>
            </a:ext>
          </a:extLst>
        </xdr:cNvPr>
        <xdr:cNvPicPr>
          <a:picLocks noChangeAspect="1"/>
        </xdr:cNvPicPr>
      </xdr:nvPicPr>
      <xdr:blipFill>
        <a:blip xmlns:r="http://schemas.openxmlformats.org/officeDocument/2006/relationships" r:embed="rId1"/>
        <a:stretch>
          <a:fillRect/>
        </a:stretch>
      </xdr:blipFill>
      <xdr:spPr>
        <a:xfrm>
          <a:off x="0" y="5124450"/>
          <a:ext cx="3228975" cy="3609976"/>
        </a:xfrm>
        <a:prstGeom prst="rect">
          <a:avLst/>
        </a:prstGeom>
      </xdr:spPr>
    </xdr:pic>
    <xdr:clientData/>
  </xdr:twoCellAnchor>
  <xdr:twoCellAnchor editAs="oneCell">
    <xdr:from>
      <xdr:col>5</xdr:col>
      <xdr:colOff>333376</xdr:colOff>
      <xdr:row>23</xdr:row>
      <xdr:rowOff>104776</xdr:rowOff>
    </xdr:from>
    <xdr:to>
      <xdr:col>11</xdr:col>
      <xdr:colOff>2</xdr:colOff>
      <xdr:row>42</xdr:row>
      <xdr:rowOff>104775</xdr:rowOff>
    </xdr:to>
    <xdr:pic>
      <xdr:nvPicPr>
        <xdr:cNvPr id="4" name="Picture 3">
          <a:extLst>
            <a:ext uri="{FF2B5EF4-FFF2-40B4-BE49-F238E27FC236}">
              <a16:creationId xmlns:a16="http://schemas.microsoft.com/office/drawing/2014/main" id="{3A2CE8C5-A5BF-B27F-ACFE-DDC4A61A8CE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3457576" y="5114926"/>
          <a:ext cx="3419476" cy="3619499"/>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tint val="100000"/>
                <a:shade val="100000"/>
                <a:satMod val="130000"/>
              </a:schemeClr>
            </a:gs>
            <a:gs pos="100000">
              <a:schemeClr val="phClr">
                <a:tint val="50000"/>
                <a:shade val="100000"/>
                <a:satMod val="350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spDef>
      <a:spPr/>
      <a:bodyPr/>
      <a:lstStyle/>
      <a:style>
        <a:lnRef idx="1">
          <a:schemeClr val="accent1"/>
        </a:lnRef>
        <a:fillRef idx="3">
          <a:schemeClr val="accent1"/>
        </a:fillRef>
        <a:effectRef idx="2">
          <a:schemeClr val="accent1"/>
        </a:effectRef>
        <a:fontRef idx="minor">
          <a:schemeClr val="lt1"/>
        </a:fontRef>
      </a:style>
    </a:spDef>
    <a:lnDef>
      <a:spPr/>
      <a:bodyPr/>
      <a:lstStyle/>
      <a:style>
        <a:lnRef idx="2">
          <a:schemeClr val="accent1"/>
        </a:lnRef>
        <a:fillRef idx="0">
          <a:schemeClr val="accent1"/>
        </a:fillRef>
        <a:effectRef idx="1">
          <a:schemeClr val="accent1"/>
        </a:effectRef>
        <a:fontRef idx="minor">
          <a:schemeClr val="tx1"/>
        </a:fontRef>
      </a:style>
    </a:lnDef>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J2293"/>
  <sheetViews>
    <sheetView tabSelected="1" view="pageLayout" zoomScaleNormal="100" workbookViewId="0">
      <selection activeCell="H40" sqref="H40"/>
    </sheetView>
  </sheetViews>
  <sheetFormatPr defaultColWidth="0" defaultRowHeight="15.75" zeroHeight="1" x14ac:dyDescent="0.25"/>
  <cols>
    <col min="1" max="1" width="2.85546875" style="11" customWidth="1"/>
    <col min="2" max="2" width="15" style="1" customWidth="1"/>
    <col min="3" max="3" width="12.5703125" style="1" customWidth="1"/>
    <col min="4" max="4" width="15.140625" style="2" customWidth="1"/>
    <col min="5" max="5" width="2.85546875" style="11" customWidth="1"/>
    <col min="6" max="6" width="37.28515625" style="2" customWidth="1"/>
    <col min="7" max="8" width="15.28515625" style="2" customWidth="1"/>
    <col min="9" max="9" width="12.42578125" style="2" customWidth="1"/>
    <col min="10" max="10" width="2.85546875" style="78" customWidth="1"/>
    <col min="11" max="16384" width="0" style="2" hidden="1"/>
  </cols>
  <sheetData>
    <row r="1" spans="1:10" x14ac:dyDescent="0.25">
      <c r="B1" s="189" t="s">
        <v>8</v>
      </c>
      <c r="C1" s="190"/>
      <c r="E1" s="196"/>
      <c r="F1" s="196"/>
    </row>
    <row r="2" spans="1:10" ht="18.75" x14ac:dyDescent="0.3">
      <c r="B2" s="189" t="s">
        <v>43</v>
      </c>
      <c r="C2" s="190"/>
      <c r="E2" s="197" t="s">
        <v>6</v>
      </c>
      <c r="F2" s="197"/>
      <c r="H2" s="196"/>
      <c r="I2" s="196"/>
    </row>
    <row r="3" spans="1:10" x14ac:dyDescent="0.25">
      <c r="B3" s="189"/>
      <c r="C3" s="190"/>
      <c r="E3" s="195" t="s">
        <v>44</v>
      </c>
      <c r="F3" s="195"/>
      <c r="H3" s="196"/>
      <c r="I3" s="196"/>
    </row>
    <row r="4" spans="1:10" ht="11.45" customHeight="1" x14ac:dyDescent="0.25">
      <c r="B4" s="189"/>
      <c r="C4" s="190"/>
      <c r="E4" s="191" t="s">
        <v>10</v>
      </c>
      <c r="F4" s="191"/>
      <c r="G4" s="192" t="s">
        <v>45</v>
      </c>
      <c r="H4" s="192"/>
      <c r="I4" s="192"/>
    </row>
    <row r="5" spans="1:10" ht="17.45" customHeight="1" x14ac:dyDescent="0.25">
      <c r="B5" s="190"/>
      <c r="C5" s="190"/>
      <c r="E5" s="193"/>
      <c r="F5" s="193"/>
      <c r="G5" s="194" t="s">
        <v>11</v>
      </c>
      <c r="H5" s="194"/>
      <c r="I5" s="194"/>
    </row>
    <row r="6" spans="1:10" ht="15.75" customHeight="1" x14ac:dyDescent="0.25">
      <c r="A6" s="169"/>
      <c r="B6" s="172" t="s">
        <v>0</v>
      </c>
      <c r="C6" s="173"/>
      <c r="D6" s="173"/>
      <c r="E6" s="174" t="s">
        <v>46</v>
      </c>
      <c r="F6" s="175"/>
      <c r="G6" s="180" t="s">
        <v>173</v>
      </c>
      <c r="H6" s="181"/>
      <c r="I6" s="182"/>
      <c r="J6" s="169"/>
    </row>
    <row r="7" spans="1:10" ht="15.75" customHeight="1" x14ac:dyDescent="0.2">
      <c r="A7" s="170"/>
      <c r="B7" s="183" t="s">
        <v>1</v>
      </c>
      <c r="C7" s="184"/>
      <c r="D7" s="185" t="s">
        <v>172</v>
      </c>
      <c r="E7" s="176"/>
      <c r="F7" s="177"/>
      <c r="G7" s="185" t="s">
        <v>2</v>
      </c>
      <c r="H7" s="185" t="s">
        <v>3</v>
      </c>
      <c r="I7" s="185" t="s">
        <v>4</v>
      </c>
      <c r="J7" s="170"/>
    </row>
    <row r="8" spans="1:10" ht="15.75" customHeight="1" x14ac:dyDescent="0.2">
      <c r="A8" s="170"/>
      <c r="B8" s="187" t="s">
        <v>170</v>
      </c>
      <c r="C8" s="185" t="s">
        <v>171</v>
      </c>
      <c r="D8" s="186"/>
      <c r="E8" s="176"/>
      <c r="F8" s="177"/>
      <c r="G8" s="186"/>
      <c r="H8" s="172"/>
      <c r="I8" s="186"/>
      <c r="J8" s="170"/>
    </row>
    <row r="9" spans="1:10" ht="10.15" customHeight="1" x14ac:dyDescent="0.2">
      <c r="A9" s="171"/>
      <c r="B9" s="188"/>
      <c r="C9" s="186"/>
      <c r="D9" s="186"/>
      <c r="E9" s="178"/>
      <c r="F9" s="179"/>
      <c r="G9" s="186"/>
      <c r="H9" s="172"/>
      <c r="I9" s="186"/>
      <c r="J9" s="171"/>
    </row>
    <row r="10" spans="1:10" ht="12.4" customHeight="1" x14ac:dyDescent="0.2">
      <c r="A10" s="3"/>
      <c r="B10" s="27"/>
      <c r="C10" s="27"/>
      <c r="D10" s="27"/>
      <c r="E10" s="3"/>
      <c r="F10" s="27"/>
      <c r="G10" s="27"/>
      <c r="H10" s="27"/>
      <c r="I10" s="27"/>
      <c r="J10" s="3"/>
    </row>
    <row r="11" spans="1:10" ht="12.4" customHeight="1" x14ac:dyDescent="0.2">
      <c r="A11" s="5">
        <v>1</v>
      </c>
      <c r="B11" s="12">
        <v>463450</v>
      </c>
      <c r="C11" s="12">
        <v>389000</v>
      </c>
      <c r="D11" s="12">
        <v>178988</v>
      </c>
      <c r="E11" s="5">
        <v>1</v>
      </c>
      <c r="F11" s="117" t="s">
        <v>123</v>
      </c>
      <c r="G11" s="12">
        <v>193300</v>
      </c>
      <c r="H11" s="12">
        <v>193300</v>
      </c>
      <c r="I11" s="12"/>
      <c r="J11" s="5">
        <v>1</v>
      </c>
    </row>
    <row r="12" spans="1:10" ht="12.4" customHeight="1" x14ac:dyDescent="0.2">
      <c r="A12" s="5">
        <f>SUM(A11+1)</f>
        <v>2</v>
      </c>
      <c r="B12" s="12"/>
      <c r="C12" s="12"/>
      <c r="D12" s="12"/>
      <c r="E12" s="5">
        <f>SUM(E11+1)</f>
        <v>2</v>
      </c>
      <c r="F12" s="117"/>
      <c r="G12" s="12"/>
      <c r="H12" s="12"/>
      <c r="I12" s="12"/>
      <c r="J12" s="5">
        <f>SUM(J11+1)</f>
        <v>2</v>
      </c>
    </row>
    <row r="13" spans="1:10" ht="12.4" customHeight="1" x14ac:dyDescent="0.2">
      <c r="A13" s="5">
        <f t="shared" ref="A13:A42" si="0">SUM(A12+1)</f>
        <v>3</v>
      </c>
      <c r="B13" s="12"/>
      <c r="C13" s="12"/>
      <c r="D13" s="12"/>
      <c r="E13" s="5">
        <f t="shared" ref="E13:E42" si="1">SUM(E12+1)</f>
        <v>3</v>
      </c>
      <c r="F13" s="117"/>
      <c r="G13" s="12"/>
      <c r="H13" s="12"/>
      <c r="I13" s="12"/>
      <c r="J13" s="5">
        <f t="shared" ref="J13:J42" si="2">SUM(J12+1)</f>
        <v>3</v>
      </c>
    </row>
    <row r="14" spans="1:10" ht="12.4" customHeight="1" x14ac:dyDescent="0.2">
      <c r="A14" s="5">
        <f t="shared" si="0"/>
        <v>4</v>
      </c>
      <c r="B14" s="12">
        <v>7592</v>
      </c>
      <c r="C14" s="12">
        <v>4700</v>
      </c>
      <c r="D14" s="12">
        <v>3500</v>
      </c>
      <c r="E14" s="5">
        <f t="shared" si="1"/>
        <v>4</v>
      </c>
      <c r="F14" s="117" t="s">
        <v>21</v>
      </c>
      <c r="G14" s="12">
        <v>3000</v>
      </c>
      <c r="H14" s="12">
        <v>3000</v>
      </c>
      <c r="I14" s="12"/>
      <c r="J14" s="5">
        <f t="shared" si="2"/>
        <v>4</v>
      </c>
    </row>
    <row r="15" spans="1:10" ht="12.4" customHeight="1" x14ac:dyDescent="0.2">
      <c r="A15" s="5">
        <f t="shared" si="0"/>
        <v>5</v>
      </c>
      <c r="B15" s="12"/>
      <c r="C15" s="12"/>
      <c r="D15" s="12"/>
      <c r="E15" s="5">
        <f t="shared" si="1"/>
        <v>5</v>
      </c>
      <c r="F15" s="118"/>
      <c r="G15" s="12"/>
      <c r="H15" s="12"/>
      <c r="I15" s="12"/>
      <c r="J15" s="5">
        <f t="shared" si="2"/>
        <v>5</v>
      </c>
    </row>
    <row r="16" spans="1:10" ht="12.4" customHeight="1" x14ac:dyDescent="0.2">
      <c r="A16" s="5">
        <f t="shared" si="0"/>
        <v>6</v>
      </c>
      <c r="B16" s="12"/>
      <c r="C16" s="12"/>
      <c r="D16" s="12"/>
      <c r="E16" s="5">
        <f t="shared" si="1"/>
        <v>6</v>
      </c>
      <c r="F16" s="119" t="s">
        <v>47</v>
      </c>
      <c r="G16" s="12"/>
      <c r="H16" s="12"/>
      <c r="I16" s="12"/>
      <c r="J16" s="5">
        <f t="shared" si="2"/>
        <v>6</v>
      </c>
    </row>
    <row r="17" spans="1:10" ht="12.4" customHeight="1" x14ac:dyDescent="0.2">
      <c r="A17" s="5">
        <f t="shared" si="0"/>
        <v>7</v>
      </c>
      <c r="B17" s="12">
        <v>540247</v>
      </c>
      <c r="C17" s="12">
        <v>563827</v>
      </c>
      <c r="D17" s="12">
        <v>885000</v>
      </c>
      <c r="E17" s="5">
        <f t="shared" si="1"/>
        <v>7</v>
      </c>
      <c r="F17" s="26" t="s">
        <v>48</v>
      </c>
      <c r="G17" s="12">
        <v>750000</v>
      </c>
      <c r="H17" s="12">
        <v>750000</v>
      </c>
      <c r="I17" s="12"/>
      <c r="J17" s="5">
        <f t="shared" si="2"/>
        <v>7</v>
      </c>
    </row>
    <row r="18" spans="1:10" ht="12.4" customHeight="1" x14ac:dyDescent="0.2">
      <c r="A18" s="5">
        <f t="shared" si="0"/>
        <v>8</v>
      </c>
      <c r="B18" s="12">
        <v>7242</v>
      </c>
      <c r="C18" s="12">
        <v>17557</v>
      </c>
      <c r="D18" s="12">
        <v>8242</v>
      </c>
      <c r="E18" s="5">
        <f t="shared" si="1"/>
        <v>8</v>
      </c>
      <c r="F18" s="26" t="s">
        <v>222</v>
      </c>
      <c r="G18" s="12">
        <v>32968</v>
      </c>
      <c r="H18" s="12">
        <v>32968</v>
      </c>
      <c r="I18" s="12"/>
      <c r="J18" s="5">
        <f t="shared" si="2"/>
        <v>8</v>
      </c>
    </row>
    <row r="19" spans="1:10" ht="12.4" customHeight="1" x14ac:dyDescent="0.2">
      <c r="A19" s="5">
        <f t="shared" si="0"/>
        <v>9</v>
      </c>
      <c r="B19" s="12">
        <v>18649</v>
      </c>
      <c r="C19" s="12">
        <v>5939</v>
      </c>
      <c r="D19" s="12">
        <v>15000</v>
      </c>
      <c r="E19" s="5">
        <f t="shared" si="1"/>
        <v>9</v>
      </c>
      <c r="F19" s="26" t="s">
        <v>49</v>
      </c>
      <c r="G19" s="12">
        <v>5000</v>
      </c>
      <c r="H19" s="12">
        <v>5000</v>
      </c>
      <c r="I19" s="12"/>
      <c r="J19" s="5">
        <f t="shared" si="2"/>
        <v>9</v>
      </c>
    </row>
    <row r="20" spans="1:10" ht="12.4" customHeight="1" x14ac:dyDescent="0.2">
      <c r="A20" s="5">
        <f t="shared" si="0"/>
        <v>10</v>
      </c>
      <c r="B20" s="12">
        <v>63788</v>
      </c>
      <c r="C20" s="12">
        <v>43087</v>
      </c>
      <c r="D20" s="12">
        <v>73800</v>
      </c>
      <c r="E20" s="5">
        <f t="shared" si="1"/>
        <v>10</v>
      </c>
      <c r="F20" s="26" t="s">
        <v>160</v>
      </c>
      <c r="G20" s="12">
        <v>73800</v>
      </c>
      <c r="H20" s="12">
        <v>73800</v>
      </c>
      <c r="I20" s="12"/>
      <c r="J20" s="5">
        <f t="shared" si="2"/>
        <v>10</v>
      </c>
    </row>
    <row r="21" spans="1:10" ht="12.4" customHeight="1" x14ac:dyDescent="0.25">
      <c r="A21" s="5">
        <f t="shared" si="0"/>
        <v>11</v>
      </c>
      <c r="B21" s="12"/>
      <c r="C21" s="150"/>
      <c r="D21" s="12"/>
      <c r="E21" s="5">
        <f t="shared" si="1"/>
        <v>11</v>
      </c>
      <c r="F21" s="26"/>
      <c r="G21" s="12"/>
      <c r="H21" s="12"/>
      <c r="I21" s="12"/>
      <c r="J21" s="5">
        <f t="shared" si="2"/>
        <v>11</v>
      </c>
    </row>
    <row r="22" spans="1:10" ht="12.4" customHeight="1" x14ac:dyDescent="0.25">
      <c r="A22" s="5">
        <f t="shared" si="0"/>
        <v>12</v>
      </c>
      <c r="B22" s="12"/>
      <c r="C22" s="150"/>
      <c r="D22" s="12"/>
      <c r="E22" s="5">
        <f t="shared" si="1"/>
        <v>12</v>
      </c>
      <c r="F22" s="26"/>
      <c r="G22" s="12"/>
      <c r="H22" s="12"/>
      <c r="I22" s="12"/>
      <c r="J22" s="5">
        <f t="shared" si="2"/>
        <v>12</v>
      </c>
    </row>
    <row r="23" spans="1:10" ht="12.4" customHeight="1" x14ac:dyDescent="0.25">
      <c r="A23" s="5">
        <f t="shared" si="0"/>
        <v>13</v>
      </c>
      <c r="B23" s="12"/>
      <c r="C23" s="150"/>
      <c r="D23" s="12"/>
      <c r="E23" s="5">
        <f t="shared" si="1"/>
        <v>13</v>
      </c>
      <c r="F23" s="26"/>
      <c r="G23" s="12"/>
      <c r="H23" s="12"/>
      <c r="I23" s="12"/>
      <c r="J23" s="5">
        <f t="shared" si="2"/>
        <v>13</v>
      </c>
    </row>
    <row r="24" spans="1:10" ht="12.4" customHeight="1" x14ac:dyDescent="0.25">
      <c r="A24" s="5">
        <f t="shared" si="0"/>
        <v>14</v>
      </c>
      <c r="B24" s="12"/>
      <c r="C24" s="151"/>
      <c r="D24" s="12"/>
      <c r="E24" s="5">
        <f t="shared" si="1"/>
        <v>14</v>
      </c>
      <c r="F24" s="26"/>
      <c r="G24" s="12"/>
      <c r="H24" s="12"/>
      <c r="I24" s="12"/>
      <c r="J24" s="5">
        <f t="shared" si="2"/>
        <v>14</v>
      </c>
    </row>
    <row r="25" spans="1:10" ht="12.4" customHeight="1" x14ac:dyDescent="0.25">
      <c r="A25" s="5">
        <f t="shared" si="0"/>
        <v>15</v>
      </c>
      <c r="B25" s="12"/>
      <c r="C25" s="150"/>
      <c r="D25" s="12"/>
      <c r="E25" s="5">
        <f t="shared" si="1"/>
        <v>15</v>
      </c>
      <c r="F25" s="26"/>
      <c r="G25" s="12"/>
      <c r="H25" s="12"/>
      <c r="I25" s="12"/>
      <c r="J25" s="5">
        <f t="shared" si="2"/>
        <v>15</v>
      </c>
    </row>
    <row r="26" spans="1:10" ht="12.4" customHeight="1" x14ac:dyDescent="0.25">
      <c r="A26" s="5">
        <f t="shared" si="0"/>
        <v>16</v>
      </c>
      <c r="B26" s="12"/>
      <c r="C26" s="150"/>
      <c r="D26" s="12">
        <v>50000</v>
      </c>
      <c r="E26" s="5">
        <f t="shared" si="1"/>
        <v>16</v>
      </c>
      <c r="F26" s="26" t="s">
        <v>169</v>
      </c>
      <c r="G26" s="12"/>
      <c r="H26" s="12"/>
      <c r="I26" s="12"/>
      <c r="J26" s="5">
        <f t="shared" si="2"/>
        <v>16</v>
      </c>
    </row>
    <row r="27" spans="1:10" ht="12.4" customHeight="1" x14ac:dyDescent="0.25">
      <c r="A27" s="5">
        <f t="shared" si="0"/>
        <v>17</v>
      </c>
      <c r="B27" s="12"/>
      <c r="D27" s="12"/>
      <c r="E27" s="5">
        <f t="shared" si="1"/>
        <v>17</v>
      </c>
      <c r="F27" s="26"/>
      <c r="G27" s="12"/>
      <c r="H27" s="12"/>
      <c r="I27" s="12"/>
      <c r="J27" s="5">
        <f t="shared" si="2"/>
        <v>17</v>
      </c>
    </row>
    <row r="28" spans="1:10" ht="12.4" customHeight="1" x14ac:dyDescent="0.2">
      <c r="A28" s="5">
        <f t="shared" si="0"/>
        <v>18</v>
      </c>
      <c r="B28" s="12"/>
      <c r="C28" s="12"/>
      <c r="D28" s="12"/>
      <c r="E28" s="5">
        <f t="shared" si="1"/>
        <v>18</v>
      </c>
      <c r="F28" s="26"/>
      <c r="G28" s="12"/>
      <c r="H28" s="12"/>
      <c r="I28" s="12"/>
      <c r="J28" s="5">
        <f t="shared" si="2"/>
        <v>18</v>
      </c>
    </row>
    <row r="29" spans="1:10" ht="12.4" customHeight="1" x14ac:dyDescent="0.2">
      <c r="A29" s="5">
        <f t="shared" si="0"/>
        <v>19</v>
      </c>
      <c r="B29" s="12"/>
      <c r="C29" s="12"/>
      <c r="D29" s="12"/>
      <c r="E29" s="5">
        <f t="shared" si="1"/>
        <v>19</v>
      </c>
      <c r="F29" s="26"/>
      <c r="G29" s="12"/>
      <c r="H29" s="12"/>
      <c r="I29" s="12"/>
      <c r="J29" s="5">
        <f t="shared" si="2"/>
        <v>19</v>
      </c>
    </row>
    <row r="30" spans="1:10" ht="12.4" customHeight="1" x14ac:dyDescent="0.2">
      <c r="A30" s="5">
        <f t="shared" si="0"/>
        <v>20</v>
      </c>
      <c r="B30" s="12"/>
      <c r="C30" s="12"/>
      <c r="D30" s="12"/>
      <c r="E30" s="5">
        <f t="shared" si="1"/>
        <v>20</v>
      </c>
      <c r="F30" s="26"/>
      <c r="G30" s="12"/>
      <c r="H30" s="12"/>
      <c r="I30" s="12"/>
      <c r="J30" s="5">
        <f t="shared" si="2"/>
        <v>20</v>
      </c>
    </row>
    <row r="31" spans="1:10" ht="12.4" customHeight="1" x14ac:dyDescent="0.2">
      <c r="A31" s="5">
        <f t="shared" si="0"/>
        <v>21</v>
      </c>
      <c r="B31" s="12"/>
      <c r="C31" s="12"/>
      <c r="D31" s="12"/>
      <c r="E31" s="5">
        <f t="shared" si="1"/>
        <v>21</v>
      </c>
      <c r="F31" s="26"/>
      <c r="G31" s="12"/>
      <c r="H31" s="12"/>
      <c r="I31" s="12"/>
      <c r="J31" s="5">
        <f t="shared" si="2"/>
        <v>21</v>
      </c>
    </row>
    <row r="32" spans="1:10" ht="12.4" customHeight="1" x14ac:dyDescent="0.2">
      <c r="A32" s="5">
        <f t="shared" si="0"/>
        <v>22</v>
      </c>
      <c r="B32" s="12"/>
      <c r="C32" s="12"/>
      <c r="D32" s="12"/>
      <c r="E32" s="5">
        <f t="shared" si="1"/>
        <v>22</v>
      </c>
      <c r="F32" s="26"/>
      <c r="G32" s="12"/>
      <c r="H32" s="12"/>
      <c r="I32" s="12"/>
      <c r="J32" s="5">
        <f t="shared" si="2"/>
        <v>22</v>
      </c>
    </row>
    <row r="33" spans="1:10" ht="12.4" customHeight="1" x14ac:dyDescent="0.2">
      <c r="A33" s="5">
        <f t="shared" si="0"/>
        <v>23</v>
      </c>
      <c r="B33" s="12"/>
      <c r="C33" s="12"/>
      <c r="D33" s="12"/>
      <c r="E33" s="5">
        <f t="shared" si="1"/>
        <v>23</v>
      </c>
      <c r="F33" s="26"/>
      <c r="G33" s="12"/>
      <c r="H33" s="12"/>
      <c r="I33" s="12"/>
      <c r="J33" s="5">
        <f t="shared" si="2"/>
        <v>23</v>
      </c>
    </row>
    <row r="34" spans="1:10" ht="12.4" customHeight="1" x14ac:dyDescent="0.2">
      <c r="A34" s="5">
        <f t="shared" si="0"/>
        <v>24</v>
      </c>
      <c r="B34" s="12"/>
      <c r="C34" s="12"/>
      <c r="D34" s="12"/>
      <c r="E34" s="5">
        <f t="shared" si="1"/>
        <v>24</v>
      </c>
      <c r="F34" s="26"/>
      <c r="G34" s="12"/>
      <c r="H34" s="12"/>
      <c r="I34" s="12"/>
      <c r="J34" s="5">
        <f t="shared" si="2"/>
        <v>24</v>
      </c>
    </row>
    <row r="35" spans="1:10" ht="12.4" customHeight="1" x14ac:dyDescent="0.2">
      <c r="A35" s="5">
        <f t="shared" si="0"/>
        <v>25</v>
      </c>
      <c r="B35" s="12"/>
      <c r="C35" s="12"/>
      <c r="D35" s="12"/>
      <c r="E35" s="5">
        <f t="shared" si="1"/>
        <v>25</v>
      </c>
      <c r="F35" s="26"/>
      <c r="G35" s="12"/>
      <c r="H35" s="12"/>
      <c r="I35" s="12"/>
      <c r="J35" s="5">
        <f t="shared" si="2"/>
        <v>25</v>
      </c>
    </row>
    <row r="36" spans="1:10" ht="12.4" customHeight="1" x14ac:dyDescent="0.2">
      <c r="A36" s="5">
        <f t="shared" si="0"/>
        <v>26</v>
      </c>
      <c r="B36" s="12"/>
      <c r="C36" s="12"/>
      <c r="D36" s="12"/>
      <c r="E36" s="5">
        <f t="shared" si="1"/>
        <v>26</v>
      </c>
      <c r="F36" s="26"/>
      <c r="G36" s="12"/>
      <c r="H36" s="12"/>
      <c r="I36" s="12"/>
      <c r="J36" s="5">
        <f t="shared" si="2"/>
        <v>26</v>
      </c>
    </row>
    <row r="37" spans="1:10" ht="12.4" customHeight="1" x14ac:dyDescent="0.2">
      <c r="A37" s="5">
        <f t="shared" si="0"/>
        <v>27</v>
      </c>
      <c r="B37" s="12"/>
      <c r="C37" s="12"/>
      <c r="D37" s="12"/>
      <c r="E37" s="5">
        <f t="shared" si="1"/>
        <v>27</v>
      </c>
      <c r="F37" s="26"/>
      <c r="G37" s="12"/>
      <c r="H37" s="12"/>
      <c r="I37" s="12"/>
      <c r="J37" s="5">
        <f t="shared" si="2"/>
        <v>27</v>
      </c>
    </row>
    <row r="38" spans="1:10" ht="12.4" customHeight="1" x14ac:dyDescent="0.2">
      <c r="A38" s="5">
        <f t="shared" si="0"/>
        <v>28</v>
      </c>
      <c r="B38" s="12"/>
      <c r="C38" s="12" t="s">
        <v>9</v>
      </c>
      <c r="D38" s="12"/>
      <c r="E38" s="5">
        <f t="shared" si="1"/>
        <v>28</v>
      </c>
      <c r="F38" s="26"/>
      <c r="G38" s="12"/>
      <c r="H38" s="12"/>
      <c r="I38" s="12"/>
      <c r="J38" s="5">
        <f t="shared" si="2"/>
        <v>28</v>
      </c>
    </row>
    <row r="39" spans="1:10" ht="12.4" customHeight="1" x14ac:dyDescent="0.2">
      <c r="A39" s="5">
        <f t="shared" si="0"/>
        <v>29</v>
      </c>
      <c r="B39" s="12">
        <f>SUM(B11:B38)</f>
        <v>1100968</v>
      </c>
      <c r="C39" s="12">
        <f>SUM(C11:C38)</f>
        <v>1024110</v>
      </c>
      <c r="D39" s="12">
        <f>SUM(D11:D38)</f>
        <v>1214530</v>
      </c>
      <c r="E39" s="5">
        <f t="shared" si="1"/>
        <v>29</v>
      </c>
      <c r="F39" s="117" t="s">
        <v>50</v>
      </c>
      <c r="G39" s="12">
        <f>SUM(G11:G38)</f>
        <v>1058068</v>
      </c>
      <c r="H39" s="12">
        <f>SUM(H11:H38)</f>
        <v>1058068</v>
      </c>
      <c r="I39" s="12">
        <f>SUM(I11:I38)</f>
        <v>0</v>
      </c>
      <c r="J39" s="5">
        <f t="shared" si="2"/>
        <v>29</v>
      </c>
    </row>
    <row r="40" spans="1:10" ht="12.4" customHeight="1" x14ac:dyDescent="0.2">
      <c r="A40" s="5">
        <f t="shared" si="0"/>
        <v>30</v>
      </c>
      <c r="B40" s="13"/>
      <c r="C40" s="12"/>
      <c r="D40" s="12"/>
      <c r="E40" s="5">
        <f t="shared" si="1"/>
        <v>30</v>
      </c>
      <c r="F40" s="117" t="s">
        <v>19</v>
      </c>
      <c r="G40" s="12">
        <v>0</v>
      </c>
      <c r="H40" s="12"/>
      <c r="I40" s="12"/>
      <c r="J40" s="5">
        <f t="shared" si="2"/>
        <v>30</v>
      </c>
    </row>
    <row r="41" spans="1:10" ht="12.4" customHeight="1" thickBot="1" x14ac:dyDescent="0.25">
      <c r="A41" s="5">
        <f t="shared" si="0"/>
        <v>31</v>
      </c>
      <c r="B41" s="14"/>
      <c r="C41" s="15"/>
      <c r="D41" s="15"/>
      <c r="E41" s="5">
        <f t="shared" si="1"/>
        <v>31</v>
      </c>
      <c r="F41" s="120" t="s">
        <v>18</v>
      </c>
      <c r="G41" s="15"/>
      <c r="H41" s="15"/>
      <c r="I41" s="15"/>
      <c r="J41" s="5">
        <f t="shared" si="2"/>
        <v>31</v>
      </c>
    </row>
    <row r="42" spans="1:10" ht="15.75" customHeight="1" thickBot="1" x14ac:dyDescent="0.25">
      <c r="A42" s="5">
        <f t="shared" si="0"/>
        <v>32</v>
      </c>
      <c r="B42" s="121">
        <f>B39+B41</f>
        <v>1100968</v>
      </c>
      <c r="C42" s="121">
        <f>C39+C40</f>
        <v>1024110</v>
      </c>
      <c r="D42" s="121">
        <f>D39+D40</f>
        <v>1214530</v>
      </c>
      <c r="E42" s="5">
        <f t="shared" si="1"/>
        <v>32</v>
      </c>
      <c r="F42" s="122" t="s">
        <v>17</v>
      </c>
      <c r="G42" s="121">
        <f>G39+G40</f>
        <v>1058068</v>
      </c>
      <c r="H42" s="121">
        <f>H39+H40</f>
        <v>1058068</v>
      </c>
      <c r="I42" s="121">
        <f>I39+I40</f>
        <v>0</v>
      </c>
      <c r="J42" s="5">
        <f t="shared" si="2"/>
        <v>32</v>
      </c>
    </row>
    <row r="43" spans="1:10" ht="19.5" customHeight="1" x14ac:dyDescent="0.2">
      <c r="B43" s="28" t="s">
        <v>51</v>
      </c>
      <c r="C43" s="28"/>
      <c r="D43" s="168" t="s">
        <v>12</v>
      </c>
      <c r="E43" s="168"/>
      <c r="F43" s="168"/>
      <c r="G43" s="168"/>
      <c r="I43" s="80" t="s">
        <v>114</v>
      </c>
    </row>
    <row r="44" spans="1:10" x14ac:dyDescent="0.25"/>
    <row r="45" spans="1:10" x14ac:dyDescent="0.25"/>
    <row r="46" spans="1:10" x14ac:dyDescent="0.25"/>
    <row r="47" spans="1:10" x14ac:dyDescent="0.25"/>
    <row r="48" spans="1:10"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x14ac:dyDescent="0.25"/>
    <row r="66" x14ac:dyDescent="0.25"/>
    <row r="67" x14ac:dyDescent="0.25"/>
    <row r="68" x14ac:dyDescent="0.25"/>
    <row r="69" x14ac:dyDescent="0.25"/>
    <row r="70" x14ac:dyDescent="0.25"/>
    <row r="71" x14ac:dyDescent="0.25"/>
    <row r="72" x14ac:dyDescent="0.25"/>
    <row r="73" x14ac:dyDescent="0.25"/>
    <row r="74" x14ac:dyDescent="0.25"/>
    <row r="75" x14ac:dyDescent="0.25"/>
    <row r="76" x14ac:dyDescent="0.25"/>
    <row r="77" x14ac:dyDescent="0.25"/>
    <row r="78" x14ac:dyDescent="0.25"/>
    <row r="79" x14ac:dyDescent="0.25"/>
    <row r="80" x14ac:dyDescent="0.25"/>
    <row r="81" x14ac:dyDescent="0.25"/>
    <row r="82" x14ac:dyDescent="0.25"/>
    <row r="83" x14ac:dyDescent="0.25"/>
    <row r="84" x14ac:dyDescent="0.25"/>
    <row r="85" x14ac:dyDescent="0.25"/>
    <row r="86" x14ac:dyDescent="0.25"/>
    <row r="87" x14ac:dyDescent="0.25"/>
    <row r="88" x14ac:dyDescent="0.25"/>
    <row r="89" x14ac:dyDescent="0.25"/>
    <row r="90" x14ac:dyDescent="0.25"/>
    <row r="91" x14ac:dyDescent="0.25"/>
    <row r="92" x14ac:dyDescent="0.25"/>
    <row r="93" x14ac:dyDescent="0.25"/>
    <row r="94" x14ac:dyDescent="0.25"/>
    <row r="95" x14ac:dyDescent="0.25"/>
    <row r="96" x14ac:dyDescent="0.25"/>
    <row r="97" x14ac:dyDescent="0.25"/>
    <row r="98" x14ac:dyDescent="0.25"/>
    <row r="99" x14ac:dyDescent="0.25"/>
    <row r="100" x14ac:dyDescent="0.25"/>
    <row r="101" x14ac:dyDescent="0.25"/>
    <row r="102" x14ac:dyDescent="0.25"/>
    <row r="103" x14ac:dyDescent="0.25"/>
    <row r="104" x14ac:dyDescent="0.25"/>
    <row r="105" x14ac:dyDescent="0.25"/>
    <row r="106" x14ac:dyDescent="0.25"/>
    <row r="107" x14ac:dyDescent="0.25"/>
    <row r="108" x14ac:dyDescent="0.25"/>
    <row r="109" x14ac:dyDescent="0.25"/>
    <row r="110" x14ac:dyDescent="0.25"/>
    <row r="111" x14ac:dyDescent="0.25"/>
    <row r="112" x14ac:dyDescent="0.25"/>
    <row r="113" x14ac:dyDescent="0.25"/>
    <row r="114" x14ac:dyDescent="0.25"/>
    <row r="115" x14ac:dyDescent="0.25"/>
    <row r="116" x14ac:dyDescent="0.25"/>
    <row r="117" x14ac:dyDescent="0.25"/>
    <row r="118" x14ac:dyDescent="0.25"/>
    <row r="119" x14ac:dyDescent="0.25"/>
    <row r="120" x14ac:dyDescent="0.25"/>
    <row r="121" x14ac:dyDescent="0.25"/>
    <row r="122" x14ac:dyDescent="0.25"/>
    <row r="123" x14ac:dyDescent="0.25"/>
    <row r="124" x14ac:dyDescent="0.25"/>
    <row r="125" x14ac:dyDescent="0.25"/>
    <row r="126" x14ac:dyDescent="0.25"/>
    <row r="127" x14ac:dyDescent="0.25"/>
    <row r="128" x14ac:dyDescent="0.25"/>
    <row r="129" x14ac:dyDescent="0.25"/>
    <row r="130" x14ac:dyDescent="0.25"/>
    <row r="131" x14ac:dyDescent="0.25"/>
    <row r="132" x14ac:dyDescent="0.25"/>
    <row r="133" x14ac:dyDescent="0.25"/>
    <row r="134" x14ac:dyDescent="0.25"/>
    <row r="135" x14ac:dyDescent="0.25"/>
    <row r="136" x14ac:dyDescent="0.25"/>
    <row r="137" x14ac:dyDescent="0.25"/>
    <row r="138" x14ac:dyDescent="0.25"/>
    <row r="139" x14ac:dyDescent="0.25"/>
    <row r="140" x14ac:dyDescent="0.25"/>
    <row r="141" x14ac:dyDescent="0.25"/>
    <row r="142" x14ac:dyDescent="0.25"/>
    <row r="143" x14ac:dyDescent="0.25"/>
    <row r="144" x14ac:dyDescent="0.25"/>
    <row r="145" x14ac:dyDescent="0.25"/>
    <row r="146" x14ac:dyDescent="0.25"/>
    <row r="147" x14ac:dyDescent="0.25"/>
    <row r="148" x14ac:dyDescent="0.25"/>
    <row r="149" x14ac:dyDescent="0.25"/>
    <row r="150" x14ac:dyDescent="0.25"/>
    <row r="151" x14ac:dyDescent="0.25"/>
    <row r="152" x14ac:dyDescent="0.25"/>
    <row r="153" x14ac:dyDescent="0.25"/>
    <row r="154" x14ac:dyDescent="0.25"/>
    <row r="155" x14ac:dyDescent="0.25"/>
    <row r="156" x14ac:dyDescent="0.25"/>
    <row r="157" x14ac:dyDescent="0.25"/>
    <row r="158" x14ac:dyDescent="0.25"/>
    <row r="159" x14ac:dyDescent="0.25"/>
    <row r="160" x14ac:dyDescent="0.25"/>
    <row r="161" x14ac:dyDescent="0.25"/>
    <row r="162" x14ac:dyDescent="0.25"/>
    <row r="163" x14ac:dyDescent="0.25"/>
    <row r="164" x14ac:dyDescent="0.25"/>
    <row r="165" x14ac:dyDescent="0.25"/>
    <row r="166" x14ac:dyDescent="0.25"/>
    <row r="167" x14ac:dyDescent="0.25"/>
    <row r="168" x14ac:dyDescent="0.25"/>
    <row r="169" x14ac:dyDescent="0.25"/>
    <row r="170" x14ac:dyDescent="0.25"/>
    <row r="171" x14ac:dyDescent="0.25"/>
    <row r="172" x14ac:dyDescent="0.25"/>
    <row r="173" x14ac:dyDescent="0.25"/>
    <row r="174" x14ac:dyDescent="0.25"/>
    <row r="175" x14ac:dyDescent="0.25"/>
    <row r="176" x14ac:dyDescent="0.25"/>
    <row r="177" x14ac:dyDescent="0.25"/>
    <row r="178" x14ac:dyDescent="0.25"/>
    <row r="179" x14ac:dyDescent="0.25"/>
    <row r="180" x14ac:dyDescent="0.25"/>
    <row r="181" x14ac:dyDescent="0.25"/>
    <row r="182" x14ac:dyDescent="0.25"/>
    <row r="183" x14ac:dyDescent="0.25"/>
    <row r="184" x14ac:dyDescent="0.25"/>
    <row r="185" x14ac:dyDescent="0.25"/>
    <row r="186" x14ac:dyDescent="0.25"/>
    <row r="187" x14ac:dyDescent="0.25"/>
    <row r="188" x14ac:dyDescent="0.25"/>
    <row r="189" x14ac:dyDescent="0.25"/>
    <row r="190" x14ac:dyDescent="0.25"/>
    <row r="191" x14ac:dyDescent="0.25"/>
    <row r="192" x14ac:dyDescent="0.25"/>
    <row r="193" x14ac:dyDescent="0.25"/>
    <row r="194" x14ac:dyDescent="0.25"/>
    <row r="195" x14ac:dyDescent="0.25"/>
    <row r="196" x14ac:dyDescent="0.25"/>
    <row r="197" x14ac:dyDescent="0.25"/>
    <row r="198" x14ac:dyDescent="0.25"/>
    <row r="199" x14ac:dyDescent="0.25"/>
    <row r="200" x14ac:dyDescent="0.25"/>
    <row r="201" x14ac:dyDescent="0.25"/>
    <row r="202" x14ac:dyDescent="0.25"/>
    <row r="203" x14ac:dyDescent="0.25"/>
    <row r="204" x14ac:dyDescent="0.25"/>
    <row r="205" x14ac:dyDescent="0.25"/>
    <row r="206" x14ac:dyDescent="0.25"/>
    <row r="207" x14ac:dyDescent="0.25"/>
    <row r="208" x14ac:dyDescent="0.25"/>
    <row r="209" x14ac:dyDescent="0.25"/>
    <row r="210" x14ac:dyDescent="0.25"/>
    <row r="211" x14ac:dyDescent="0.25"/>
    <row r="212" x14ac:dyDescent="0.25"/>
    <row r="213" x14ac:dyDescent="0.25"/>
    <row r="214" x14ac:dyDescent="0.25"/>
    <row r="215" x14ac:dyDescent="0.25"/>
    <row r="216" x14ac:dyDescent="0.25"/>
    <row r="217" x14ac:dyDescent="0.25"/>
    <row r="218" x14ac:dyDescent="0.25"/>
    <row r="219" x14ac:dyDescent="0.25"/>
    <row r="220" x14ac:dyDescent="0.25"/>
    <row r="221" x14ac:dyDescent="0.25"/>
    <row r="222" x14ac:dyDescent="0.25"/>
    <row r="223" x14ac:dyDescent="0.25"/>
    <row r="224" x14ac:dyDescent="0.25"/>
    <row r="225" x14ac:dyDescent="0.25"/>
    <row r="226" x14ac:dyDescent="0.25"/>
    <row r="227" x14ac:dyDescent="0.25"/>
    <row r="228" x14ac:dyDescent="0.25"/>
    <row r="229" x14ac:dyDescent="0.25"/>
    <row r="230" x14ac:dyDescent="0.25"/>
    <row r="231" x14ac:dyDescent="0.25"/>
    <row r="232" x14ac:dyDescent="0.25"/>
    <row r="233" x14ac:dyDescent="0.25"/>
    <row r="234" x14ac:dyDescent="0.25"/>
    <row r="235" x14ac:dyDescent="0.25"/>
    <row r="236" x14ac:dyDescent="0.25"/>
    <row r="237" x14ac:dyDescent="0.25"/>
    <row r="238" x14ac:dyDescent="0.25"/>
    <row r="239" x14ac:dyDescent="0.25"/>
    <row r="240" x14ac:dyDescent="0.25"/>
    <row r="241" x14ac:dyDescent="0.25"/>
    <row r="242" x14ac:dyDescent="0.25"/>
    <row r="243" x14ac:dyDescent="0.25"/>
    <row r="244" x14ac:dyDescent="0.25"/>
    <row r="245" x14ac:dyDescent="0.25"/>
    <row r="246" x14ac:dyDescent="0.25"/>
    <row r="247" x14ac:dyDescent="0.25"/>
    <row r="248" x14ac:dyDescent="0.25"/>
    <row r="249" x14ac:dyDescent="0.25"/>
    <row r="250" x14ac:dyDescent="0.25"/>
    <row r="251" x14ac:dyDescent="0.25"/>
    <row r="252" x14ac:dyDescent="0.25"/>
    <row r="253" x14ac:dyDescent="0.25"/>
    <row r="254" x14ac:dyDescent="0.25"/>
    <row r="255" x14ac:dyDescent="0.25"/>
    <row r="256" x14ac:dyDescent="0.25"/>
    <row r="257" x14ac:dyDescent="0.25"/>
    <row r="258" x14ac:dyDescent="0.25"/>
    <row r="259" x14ac:dyDescent="0.25"/>
    <row r="260" x14ac:dyDescent="0.25"/>
    <row r="261" x14ac:dyDescent="0.25"/>
    <row r="262" x14ac:dyDescent="0.25"/>
    <row r="263" x14ac:dyDescent="0.25"/>
    <row r="264" x14ac:dyDescent="0.25"/>
    <row r="265" x14ac:dyDescent="0.25"/>
    <row r="266" x14ac:dyDescent="0.25"/>
    <row r="267" x14ac:dyDescent="0.25"/>
    <row r="268" x14ac:dyDescent="0.25"/>
    <row r="269" x14ac:dyDescent="0.25"/>
    <row r="270" x14ac:dyDescent="0.25"/>
    <row r="271" x14ac:dyDescent="0.25"/>
    <row r="272" x14ac:dyDescent="0.25"/>
    <row r="273" x14ac:dyDescent="0.25"/>
    <row r="274" x14ac:dyDescent="0.25"/>
    <row r="275" x14ac:dyDescent="0.25"/>
    <row r="276" x14ac:dyDescent="0.25"/>
    <row r="277" x14ac:dyDescent="0.25"/>
    <row r="278" x14ac:dyDescent="0.25"/>
    <row r="279" x14ac:dyDescent="0.25"/>
    <row r="280" x14ac:dyDescent="0.25"/>
    <row r="281" x14ac:dyDescent="0.25"/>
    <row r="282" x14ac:dyDescent="0.25"/>
    <row r="283" x14ac:dyDescent="0.25"/>
    <row r="284" x14ac:dyDescent="0.25"/>
    <row r="285" x14ac:dyDescent="0.25"/>
    <row r="286" x14ac:dyDescent="0.25"/>
    <row r="287" x14ac:dyDescent="0.25"/>
    <row r="288" x14ac:dyDescent="0.25"/>
    <row r="289" x14ac:dyDescent="0.25"/>
    <row r="290" x14ac:dyDescent="0.25"/>
    <row r="291" x14ac:dyDescent="0.25"/>
    <row r="292" x14ac:dyDescent="0.25"/>
    <row r="293" x14ac:dyDescent="0.25"/>
    <row r="294" x14ac:dyDescent="0.25"/>
    <row r="295" x14ac:dyDescent="0.25"/>
    <row r="296" x14ac:dyDescent="0.25"/>
    <row r="297" x14ac:dyDescent="0.25"/>
    <row r="298" x14ac:dyDescent="0.25"/>
    <row r="299" x14ac:dyDescent="0.25"/>
    <row r="300" x14ac:dyDescent="0.25"/>
    <row r="301" x14ac:dyDescent="0.25"/>
    <row r="302" x14ac:dyDescent="0.25"/>
    <row r="303" x14ac:dyDescent="0.25"/>
    <row r="304" x14ac:dyDescent="0.25"/>
    <row r="305" x14ac:dyDescent="0.25"/>
    <row r="306" x14ac:dyDescent="0.25"/>
    <row r="307" x14ac:dyDescent="0.25"/>
    <row r="308" x14ac:dyDescent="0.25"/>
    <row r="309" x14ac:dyDescent="0.25"/>
    <row r="310" x14ac:dyDescent="0.25"/>
    <row r="311" x14ac:dyDescent="0.25"/>
    <row r="312" x14ac:dyDescent="0.25"/>
    <row r="313" x14ac:dyDescent="0.25"/>
    <row r="314" x14ac:dyDescent="0.25"/>
    <row r="315" x14ac:dyDescent="0.25"/>
    <row r="316" x14ac:dyDescent="0.25"/>
    <row r="317" x14ac:dyDescent="0.25"/>
    <row r="318" x14ac:dyDescent="0.25"/>
    <row r="319" x14ac:dyDescent="0.25"/>
    <row r="320" x14ac:dyDescent="0.25"/>
    <row r="321" x14ac:dyDescent="0.25"/>
    <row r="322" x14ac:dyDescent="0.25"/>
    <row r="323" x14ac:dyDescent="0.25"/>
    <row r="324" x14ac:dyDescent="0.25"/>
    <row r="325" x14ac:dyDescent="0.25"/>
    <row r="326" x14ac:dyDescent="0.25"/>
    <row r="327" x14ac:dyDescent="0.25"/>
    <row r="328" x14ac:dyDescent="0.25"/>
    <row r="329" x14ac:dyDescent="0.25"/>
    <row r="330" x14ac:dyDescent="0.25"/>
    <row r="331" x14ac:dyDescent="0.25"/>
    <row r="332" x14ac:dyDescent="0.25"/>
    <row r="333" x14ac:dyDescent="0.25"/>
    <row r="334" x14ac:dyDescent="0.25"/>
    <row r="335" x14ac:dyDescent="0.25"/>
    <row r="336" x14ac:dyDescent="0.25"/>
    <row r="337" x14ac:dyDescent="0.25"/>
    <row r="338" x14ac:dyDescent="0.25"/>
    <row r="339" x14ac:dyDescent="0.25"/>
    <row r="340" x14ac:dyDescent="0.25"/>
    <row r="341" x14ac:dyDescent="0.25"/>
    <row r="342" x14ac:dyDescent="0.25"/>
    <row r="343" x14ac:dyDescent="0.25"/>
    <row r="344" x14ac:dyDescent="0.25"/>
    <row r="345" x14ac:dyDescent="0.25"/>
    <row r="346" x14ac:dyDescent="0.25"/>
    <row r="347" x14ac:dyDescent="0.25"/>
    <row r="348" x14ac:dyDescent="0.25"/>
    <row r="349" x14ac:dyDescent="0.25"/>
    <row r="350" x14ac:dyDescent="0.25"/>
    <row r="351" x14ac:dyDescent="0.25"/>
    <row r="352" x14ac:dyDescent="0.25"/>
    <row r="353" x14ac:dyDescent="0.25"/>
    <row r="354" x14ac:dyDescent="0.25"/>
    <row r="355" x14ac:dyDescent="0.25"/>
    <row r="356" x14ac:dyDescent="0.25"/>
    <row r="357" x14ac:dyDescent="0.25"/>
    <row r="358" x14ac:dyDescent="0.25"/>
    <row r="359" x14ac:dyDescent="0.25"/>
    <row r="360" x14ac:dyDescent="0.25"/>
    <row r="361" x14ac:dyDescent="0.25"/>
    <row r="362" x14ac:dyDescent="0.25"/>
    <row r="363" x14ac:dyDescent="0.25"/>
    <row r="364" x14ac:dyDescent="0.25"/>
    <row r="365" x14ac:dyDescent="0.25"/>
    <row r="366" x14ac:dyDescent="0.25"/>
    <row r="367" x14ac:dyDescent="0.25"/>
    <row r="368" x14ac:dyDescent="0.25"/>
    <row r="369" x14ac:dyDescent="0.25"/>
    <row r="370" x14ac:dyDescent="0.25"/>
    <row r="371" x14ac:dyDescent="0.25"/>
    <row r="372" x14ac:dyDescent="0.25"/>
    <row r="373" x14ac:dyDescent="0.25"/>
    <row r="374" x14ac:dyDescent="0.25"/>
    <row r="375" x14ac:dyDescent="0.25"/>
    <row r="376" x14ac:dyDescent="0.25"/>
    <row r="377" x14ac:dyDescent="0.25"/>
    <row r="378" x14ac:dyDescent="0.25"/>
    <row r="379" x14ac:dyDescent="0.25"/>
    <row r="380" x14ac:dyDescent="0.25"/>
    <row r="381" x14ac:dyDescent="0.25"/>
    <row r="382" x14ac:dyDescent="0.25"/>
    <row r="383" x14ac:dyDescent="0.25"/>
    <row r="384" x14ac:dyDescent="0.25"/>
    <row r="385" x14ac:dyDescent="0.25"/>
    <row r="386" x14ac:dyDescent="0.25"/>
    <row r="387" x14ac:dyDescent="0.25"/>
    <row r="388" x14ac:dyDescent="0.25"/>
    <row r="389" x14ac:dyDescent="0.25"/>
    <row r="390" x14ac:dyDescent="0.25"/>
    <row r="391" x14ac:dyDescent="0.25"/>
    <row r="392" x14ac:dyDescent="0.25"/>
    <row r="393" x14ac:dyDescent="0.25"/>
    <row r="394" x14ac:dyDescent="0.25"/>
    <row r="395" x14ac:dyDescent="0.25"/>
    <row r="396" x14ac:dyDescent="0.25"/>
    <row r="397" x14ac:dyDescent="0.25"/>
    <row r="398" x14ac:dyDescent="0.25"/>
    <row r="399" x14ac:dyDescent="0.25"/>
    <row r="400" x14ac:dyDescent="0.25"/>
    <row r="401" x14ac:dyDescent="0.25"/>
    <row r="402" x14ac:dyDescent="0.25"/>
    <row r="403" x14ac:dyDescent="0.25"/>
    <row r="404" x14ac:dyDescent="0.25"/>
    <row r="405" x14ac:dyDescent="0.25"/>
    <row r="406" x14ac:dyDescent="0.25"/>
    <row r="407" x14ac:dyDescent="0.25"/>
    <row r="408" x14ac:dyDescent="0.25"/>
    <row r="409" x14ac:dyDescent="0.25"/>
    <row r="410" x14ac:dyDescent="0.25"/>
    <row r="411" x14ac:dyDescent="0.25"/>
    <row r="412" x14ac:dyDescent="0.25"/>
    <row r="413" x14ac:dyDescent="0.25"/>
    <row r="414" x14ac:dyDescent="0.25"/>
    <row r="415" x14ac:dyDescent="0.25"/>
    <row r="416" x14ac:dyDescent="0.25"/>
    <row r="417" x14ac:dyDescent="0.25"/>
    <row r="418" x14ac:dyDescent="0.25"/>
    <row r="419" x14ac:dyDescent="0.25"/>
    <row r="420" x14ac:dyDescent="0.25"/>
    <row r="421" x14ac:dyDescent="0.25"/>
    <row r="422" x14ac:dyDescent="0.25"/>
    <row r="423" x14ac:dyDescent="0.25"/>
    <row r="424" x14ac:dyDescent="0.25"/>
    <row r="425" x14ac:dyDescent="0.25"/>
    <row r="426" x14ac:dyDescent="0.25"/>
    <row r="427" x14ac:dyDescent="0.25"/>
    <row r="428" x14ac:dyDescent="0.25"/>
    <row r="429" x14ac:dyDescent="0.25"/>
    <row r="430" x14ac:dyDescent="0.25"/>
    <row r="431" x14ac:dyDescent="0.25"/>
    <row r="432" x14ac:dyDescent="0.25"/>
    <row r="433" x14ac:dyDescent="0.25"/>
    <row r="434" x14ac:dyDescent="0.25"/>
    <row r="435" x14ac:dyDescent="0.25"/>
    <row r="436" x14ac:dyDescent="0.25"/>
    <row r="437" x14ac:dyDescent="0.25"/>
    <row r="438" x14ac:dyDescent="0.25"/>
    <row r="439" x14ac:dyDescent="0.25"/>
    <row r="440" x14ac:dyDescent="0.25"/>
    <row r="441" x14ac:dyDescent="0.25"/>
    <row r="442" x14ac:dyDescent="0.25"/>
    <row r="443" x14ac:dyDescent="0.25"/>
    <row r="444" x14ac:dyDescent="0.25"/>
    <row r="445" x14ac:dyDescent="0.25"/>
    <row r="446" x14ac:dyDescent="0.25"/>
    <row r="447" x14ac:dyDescent="0.25"/>
    <row r="448" x14ac:dyDescent="0.25"/>
    <row r="449" x14ac:dyDescent="0.25"/>
    <row r="450" x14ac:dyDescent="0.25"/>
    <row r="451" x14ac:dyDescent="0.25"/>
    <row r="452" x14ac:dyDescent="0.25"/>
    <row r="453" x14ac:dyDescent="0.25"/>
    <row r="454" x14ac:dyDescent="0.25"/>
    <row r="455" x14ac:dyDescent="0.25"/>
    <row r="456" x14ac:dyDescent="0.25"/>
    <row r="457" x14ac:dyDescent="0.25"/>
    <row r="458" x14ac:dyDescent="0.25"/>
    <row r="459" x14ac:dyDescent="0.25"/>
    <row r="460" x14ac:dyDescent="0.25"/>
    <row r="461" x14ac:dyDescent="0.25"/>
    <row r="462" x14ac:dyDescent="0.25"/>
    <row r="463" x14ac:dyDescent="0.25"/>
    <row r="464" x14ac:dyDescent="0.25"/>
    <row r="465" x14ac:dyDescent="0.25"/>
    <row r="466" x14ac:dyDescent="0.25"/>
    <row r="467" x14ac:dyDescent="0.25"/>
    <row r="468" x14ac:dyDescent="0.25"/>
    <row r="469" x14ac:dyDescent="0.25"/>
    <row r="470" x14ac:dyDescent="0.25"/>
    <row r="471" x14ac:dyDescent="0.25"/>
    <row r="472" x14ac:dyDescent="0.25"/>
    <row r="473" x14ac:dyDescent="0.25"/>
    <row r="474" x14ac:dyDescent="0.25"/>
    <row r="475" x14ac:dyDescent="0.25"/>
    <row r="476" x14ac:dyDescent="0.25"/>
    <row r="477" x14ac:dyDescent="0.25"/>
    <row r="478" x14ac:dyDescent="0.25"/>
    <row r="479" x14ac:dyDescent="0.25"/>
    <row r="480" x14ac:dyDescent="0.25"/>
    <row r="481" x14ac:dyDescent="0.25"/>
    <row r="482" x14ac:dyDescent="0.25"/>
    <row r="483" x14ac:dyDescent="0.25"/>
    <row r="484" x14ac:dyDescent="0.25"/>
    <row r="485" x14ac:dyDescent="0.25"/>
    <row r="486" x14ac:dyDescent="0.25"/>
    <row r="487" x14ac:dyDescent="0.25"/>
    <row r="488" x14ac:dyDescent="0.25"/>
    <row r="489" x14ac:dyDescent="0.25"/>
    <row r="490" x14ac:dyDescent="0.25"/>
    <row r="491" x14ac:dyDescent="0.25"/>
    <row r="492" x14ac:dyDescent="0.25"/>
    <row r="493" x14ac:dyDescent="0.25"/>
    <row r="494" x14ac:dyDescent="0.25"/>
    <row r="495" x14ac:dyDescent="0.25"/>
    <row r="496" x14ac:dyDescent="0.25"/>
    <row r="497" x14ac:dyDescent="0.25"/>
    <row r="498" x14ac:dyDescent="0.25"/>
    <row r="499" x14ac:dyDescent="0.25"/>
    <row r="500" x14ac:dyDescent="0.25"/>
    <row r="501" x14ac:dyDescent="0.25"/>
    <row r="502" x14ac:dyDescent="0.25"/>
    <row r="503" x14ac:dyDescent="0.25"/>
    <row r="504" x14ac:dyDescent="0.25"/>
    <row r="505" x14ac:dyDescent="0.25"/>
    <row r="506" x14ac:dyDescent="0.25"/>
    <row r="507" x14ac:dyDescent="0.25"/>
    <row r="508" x14ac:dyDescent="0.25"/>
    <row r="509" x14ac:dyDescent="0.25"/>
    <row r="510" x14ac:dyDescent="0.25"/>
    <row r="511" x14ac:dyDescent="0.25"/>
    <row r="512" x14ac:dyDescent="0.25"/>
    <row r="513" x14ac:dyDescent="0.25"/>
    <row r="514" x14ac:dyDescent="0.25"/>
    <row r="515" x14ac:dyDescent="0.25"/>
    <row r="516" x14ac:dyDescent="0.25"/>
    <row r="517" x14ac:dyDescent="0.25"/>
    <row r="518" x14ac:dyDescent="0.25"/>
    <row r="519" x14ac:dyDescent="0.25"/>
    <row r="520" x14ac:dyDescent="0.25"/>
    <row r="521" x14ac:dyDescent="0.25"/>
    <row r="522" x14ac:dyDescent="0.25"/>
    <row r="523" x14ac:dyDescent="0.25"/>
    <row r="524" x14ac:dyDescent="0.25"/>
    <row r="525" x14ac:dyDescent="0.25"/>
    <row r="526" x14ac:dyDescent="0.25"/>
    <row r="527" x14ac:dyDescent="0.25"/>
    <row r="528" x14ac:dyDescent="0.25"/>
    <row r="529" x14ac:dyDescent="0.25"/>
    <row r="530" x14ac:dyDescent="0.25"/>
    <row r="531" x14ac:dyDescent="0.25"/>
    <row r="532" x14ac:dyDescent="0.25"/>
    <row r="533" x14ac:dyDescent="0.25"/>
    <row r="534" x14ac:dyDescent="0.25"/>
    <row r="535" x14ac:dyDescent="0.25"/>
    <row r="536" x14ac:dyDescent="0.25"/>
    <row r="537" x14ac:dyDescent="0.25"/>
    <row r="538" x14ac:dyDescent="0.25"/>
    <row r="539" x14ac:dyDescent="0.25"/>
    <row r="540" x14ac:dyDescent="0.25"/>
    <row r="541" x14ac:dyDescent="0.25"/>
    <row r="542" x14ac:dyDescent="0.25"/>
    <row r="543" x14ac:dyDescent="0.25"/>
    <row r="544" x14ac:dyDescent="0.25"/>
    <row r="545" x14ac:dyDescent="0.25"/>
    <row r="546" x14ac:dyDescent="0.25"/>
    <row r="547" x14ac:dyDescent="0.25"/>
    <row r="548" x14ac:dyDescent="0.25"/>
    <row r="549" x14ac:dyDescent="0.25"/>
    <row r="550" x14ac:dyDescent="0.25"/>
    <row r="551" x14ac:dyDescent="0.25"/>
    <row r="552" x14ac:dyDescent="0.25"/>
    <row r="553" x14ac:dyDescent="0.25"/>
    <row r="554" x14ac:dyDescent="0.25"/>
    <row r="555" x14ac:dyDescent="0.25"/>
    <row r="556" x14ac:dyDescent="0.25"/>
    <row r="557" x14ac:dyDescent="0.25"/>
    <row r="558" x14ac:dyDescent="0.25"/>
    <row r="559" x14ac:dyDescent="0.25"/>
    <row r="560" x14ac:dyDescent="0.25"/>
    <row r="561" x14ac:dyDescent="0.25"/>
    <row r="562" x14ac:dyDescent="0.25"/>
    <row r="563" x14ac:dyDescent="0.25"/>
    <row r="564" x14ac:dyDescent="0.25"/>
    <row r="565" x14ac:dyDescent="0.25"/>
    <row r="566" x14ac:dyDescent="0.25"/>
    <row r="567" x14ac:dyDescent="0.25"/>
    <row r="568" x14ac:dyDescent="0.25"/>
    <row r="569" x14ac:dyDescent="0.25"/>
    <row r="570" x14ac:dyDescent="0.25"/>
    <row r="571" x14ac:dyDescent="0.25"/>
    <row r="572" x14ac:dyDescent="0.25"/>
    <row r="573" x14ac:dyDescent="0.25"/>
    <row r="574" x14ac:dyDescent="0.25"/>
    <row r="575" x14ac:dyDescent="0.25"/>
    <row r="576" x14ac:dyDescent="0.25"/>
    <row r="577" x14ac:dyDescent="0.25"/>
    <row r="578" x14ac:dyDescent="0.25"/>
    <row r="579" x14ac:dyDescent="0.25"/>
    <row r="580" x14ac:dyDescent="0.25"/>
    <row r="581" x14ac:dyDescent="0.25"/>
    <row r="582" x14ac:dyDescent="0.25"/>
    <row r="583" x14ac:dyDescent="0.25"/>
    <row r="584" x14ac:dyDescent="0.25"/>
    <row r="585" x14ac:dyDescent="0.25"/>
    <row r="586" x14ac:dyDescent="0.25"/>
    <row r="587" x14ac:dyDescent="0.25"/>
    <row r="588" x14ac:dyDescent="0.25"/>
    <row r="589" x14ac:dyDescent="0.25"/>
    <row r="590" x14ac:dyDescent="0.25"/>
    <row r="591" x14ac:dyDescent="0.25"/>
    <row r="592" x14ac:dyDescent="0.25"/>
    <row r="593" x14ac:dyDescent="0.25"/>
    <row r="594" x14ac:dyDescent="0.25"/>
    <row r="595" x14ac:dyDescent="0.25"/>
    <row r="596" x14ac:dyDescent="0.25"/>
    <row r="597" x14ac:dyDescent="0.25"/>
    <row r="598" x14ac:dyDescent="0.25"/>
    <row r="599" x14ac:dyDescent="0.25"/>
    <row r="600" x14ac:dyDescent="0.25"/>
    <row r="601" x14ac:dyDescent="0.25"/>
    <row r="602" x14ac:dyDescent="0.25"/>
    <row r="603" x14ac:dyDescent="0.25"/>
    <row r="604" x14ac:dyDescent="0.25"/>
    <row r="605" x14ac:dyDescent="0.25"/>
    <row r="606" x14ac:dyDescent="0.25"/>
    <row r="607" x14ac:dyDescent="0.25"/>
    <row r="608" x14ac:dyDescent="0.25"/>
    <row r="609" x14ac:dyDescent="0.25"/>
    <row r="610" x14ac:dyDescent="0.25"/>
    <row r="611" x14ac:dyDescent="0.25"/>
    <row r="612" x14ac:dyDescent="0.25"/>
    <row r="613" x14ac:dyDescent="0.25"/>
    <row r="614" x14ac:dyDescent="0.25"/>
    <row r="615" x14ac:dyDescent="0.25"/>
    <row r="616" x14ac:dyDescent="0.25"/>
    <row r="617" x14ac:dyDescent="0.25"/>
    <row r="618" x14ac:dyDescent="0.25"/>
    <row r="619" x14ac:dyDescent="0.25"/>
    <row r="620" x14ac:dyDescent="0.25"/>
    <row r="621" x14ac:dyDescent="0.25"/>
    <row r="622" x14ac:dyDescent="0.25"/>
    <row r="623" x14ac:dyDescent="0.25"/>
    <row r="624" x14ac:dyDescent="0.25"/>
    <row r="625" x14ac:dyDescent="0.25"/>
    <row r="626" x14ac:dyDescent="0.25"/>
    <row r="627" x14ac:dyDescent="0.25"/>
    <row r="628" x14ac:dyDescent="0.25"/>
    <row r="629" x14ac:dyDescent="0.25"/>
    <row r="630" x14ac:dyDescent="0.25"/>
    <row r="631" x14ac:dyDescent="0.25"/>
    <row r="632" x14ac:dyDescent="0.25"/>
    <row r="633" x14ac:dyDescent="0.25"/>
    <row r="634" x14ac:dyDescent="0.25"/>
    <row r="635" x14ac:dyDescent="0.25"/>
    <row r="636" x14ac:dyDescent="0.25"/>
    <row r="637" x14ac:dyDescent="0.25"/>
    <row r="638" x14ac:dyDescent="0.25"/>
    <row r="639" x14ac:dyDescent="0.25"/>
    <row r="640" x14ac:dyDescent="0.25"/>
    <row r="641" x14ac:dyDescent="0.25"/>
    <row r="642" x14ac:dyDescent="0.25"/>
    <row r="643" x14ac:dyDescent="0.25"/>
    <row r="644" x14ac:dyDescent="0.25"/>
    <row r="645" x14ac:dyDescent="0.25"/>
    <row r="646" x14ac:dyDescent="0.25"/>
    <row r="647" x14ac:dyDescent="0.25"/>
    <row r="648" x14ac:dyDescent="0.25"/>
    <row r="649" x14ac:dyDescent="0.25"/>
    <row r="650" x14ac:dyDescent="0.25"/>
    <row r="651" x14ac:dyDescent="0.25"/>
    <row r="652" x14ac:dyDescent="0.25"/>
    <row r="653" x14ac:dyDescent="0.25"/>
    <row r="654" x14ac:dyDescent="0.25"/>
    <row r="655" x14ac:dyDescent="0.25"/>
    <row r="656" x14ac:dyDescent="0.25"/>
    <row r="657" x14ac:dyDescent="0.25"/>
    <row r="658" x14ac:dyDescent="0.25"/>
    <row r="659" x14ac:dyDescent="0.25"/>
    <row r="660" x14ac:dyDescent="0.25"/>
    <row r="661" x14ac:dyDescent="0.25"/>
    <row r="662" x14ac:dyDescent="0.25"/>
    <row r="663" x14ac:dyDescent="0.25"/>
    <row r="664" x14ac:dyDescent="0.25"/>
    <row r="665" x14ac:dyDescent="0.25"/>
    <row r="666" x14ac:dyDescent="0.25"/>
    <row r="667" x14ac:dyDescent="0.25"/>
    <row r="668" x14ac:dyDescent="0.25"/>
    <row r="669" x14ac:dyDescent="0.25"/>
    <row r="670" x14ac:dyDescent="0.25"/>
    <row r="671" x14ac:dyDescent="0.25"/>
    <row r="672" x14ac:dyDescent="0.25"/>
    <row r="673" x14ac:dyDescent="0.25"/>
    <row r="674" x14ac:dyDescent="0.25"/>
    <row r="675" x14ac:dyDescent="0.25"/>
    <row r="676" x14ac:dyDescent="0.25"/>
    <row r="677" x14ac:dyDescent="0.25"/>
    <row r="678" x14ac:dyDescent="0.25"/>
    <row r="679" x14ac:dyDescent="0.25"/>
    <row r="680" x14ac:dyDescent="0.25"/>
    <row r="681" x14ac:dyDescent="0.25"/>
    <row r="682" x14ac:dyDescent="0.25"/>
    <row r="683" x14ac:dyDescent="0.25"/>
    <row r="684" x14ac:dyDescent="0.25"/>
    <row r="685" x14ac:dyDescent="0.25"/>
    <row r="686" x14ac:dyDescent="0.25"/>
    <row r="687" x14ac:dyDescent="0.25"/>
    <row r="688" x14ac:dyDescent="0.25"/>
    <row r="689" x14ac:dyDescent="0.25"/>
    <row r="690" x14ac:dyDescent="0.25"/>
    <row r="691" x14ac:dyDescent="0.25"/>
    <row r="692" x14ac:dyDescent="0.25"/>
    <row r="693" x14ac:dyDescent="0.25"/>
    <row r="694" x14ac:dyDescent="0.25"/>
    <row r="695" x14ac:dyDescent="0.25"/>
    <row r="696" x14ac:dyDescent="0.25"/>
    <row r="697" x14ac:dyDescent="0.25"/>
    <row r="698" x14ac:dyDescent="0.25"/>
    <row r="699" x14ac:dyDescent="0.25"/>
    <row r="700" x14ac:dyDescent="0.25"/>
    <row r="701" x14ac:dyDescent="0.25"/>
    <row r="702" x14ac:dyDescent="0.25"/>
    <row r="703" x14ac:dyDescent="0.25"/>
    <row r="704" x14ac:dyDescent="0.25"/>
    <row r="705" x14ac:dyDescent="0.25"/>
    <row r="706" x14ac:dyDescent="0.25"/>
    <row r="707" x14ac:dyDescent="0.25"/>
    <row r="708" x14ac:dyDescent="0.25"/>
    <row r="709" x14ac:dyDescent="0.25"/>
    <row r="710" x14ac:dyDescent="0.25"/>
    <row r="711" x14ac:dyDescent="0.25"/>
    <row r="712" x14ac:dyDescent="0.25"/>
    <row r="713" x14ac:dyDescent="0.25"/>
    <row r="714" x14ac:dyDescent="0.25"/>
    <row r="715" x14ac:dyDescent="0.25"/>
    <row r="716" x14ac:dyDescent="0.25"/>
    <row r="717" x14ac:dyDescent="0.25"/>
    <row r="718" x14ac:dyDescent="0.25"/>
    <row r="719" x14ac:dyDescent="0.25"/>
    <row r="720" x14ac:dyDescent="0.25"/>
    <row r="721" x14ac:dyDescent="0.25"/>
    <row r="722" x14ac:dyDescent="0.25"/>
    <row r="723" x14ac:dyDescent="0.25"/>
    <row r="724" x14ac:dyDescent="0.25"/>
    <row r="725" x14ac:dyDescent="0.25"/>
    <row r="726" x14ac:dyDescent="0.25"/>
    <row r="727" x14ac:dyDescent="0.25"/>
    <row r="728" x14ac:dyDescent="0.25"/>
    <row r="729" x14ac:dyDescent="0.25"/>
    <row r="730" x14ac:dyDescent="0.25"/>
    <row r="731" x14ac:dyDescent="0.25"/>
    <row r="732" x14ac:dyDescent="0.25"/>
    <row r="733" x14ac:dyDescent="0.25"/>
    <row r="734" x14ac:dyDescent="0.25"/>
    <row r="735" x14ac:dyDescent="0.25"/>
    <row r="736" x14ac:dyDescent="0.25"/>
    <row r="737" x14ac:dyDescent="0.25"/>
    <row r="738" x14ac:dyDescent="0.25"/>
    <row r="739" x14ac:dyDescent="0.25"/>
    <row r="740" x14ac:dyDescent="0.25"/>
    <row r="741" x14ac:dyDescent="0.25"/>
    <row r="742" x14ac:dyDescent="0.25"/>
    <row r="743" x14ac:dyDescent="0.25"/>
    <row r="744" x14ac:dyDescent="0.25"/>
    <row r="745" x14ac:dyDescent="0.25"/>
    <row r="746" x14ac:dyDescent="0.25"/>
    <row r="747" x14ac:dyDescent="0.25"/>
    <row r="748" x14ac:dyDescent="0.25"/>
    <row r="749" x14ac:dyDescent="0.25"/>
    <row r="750" x14ac:dyDescent="0.25"/>
    <row r="751" x14ac:dyDescent="0.25"/>
    <row r="752" x14ac:dyDescent="0.25"/>
    <row r="753" x14ac:dyDescent="0.25"/>
    <row r="754" x14ac:dyDescent="0.25"/>
    <row r="755" x14ac:dyDescent="0.25"/>
    <row r="756" x14ac:dyDescent="0.25"/>
    <row r="757" x14ac:dyDescent="0.25"/>
    <row r="758" x14ac:dyDescent="0.25"/>
    <row r="759" x14ac:dyDescent="0.25"/>
    <row r="760" x14ac:dyDescent="0.25"/>
    <row r="761" x14ac:dyDescent="0.25"/>
    <row r="762" x14ac:dyDescent="0.25"/>
    <row r="763" x14ac:dyDescent="0.25"/>
    <row r="764" x14ac:dyDescent="0.25"/>
    <row r="765" x14ac:dyDescent="0.25"/>
    <row r="766" x14ac:dyDescent="0.25"/>
    <row r="767" x14ac:dyDescent="0.25"/>
    <row r="768" x14ac:dyDescent="0.25"/>
    <row r="769" x14ac:dyDescent="0.25"/>
    <row r="770" x14ac:dyDescent="0.25"/>
    <row r="771" x14ac:dyDescent="0.25"/>
    <row r="772" x14ac:dyDescent="0.25"/>
    <row r="773" x14ac:dyDescent="0.25"/>
    <row r="774" x14ac:dyDescent="0.25"/>
    <row r="775" x14ac:dyDescent="0.25"/>
    <row r="776" x14ac:dyDescent="0.25"/>
    <row r="777" x14ac:dyDescent="0.25"/>
    <row r="778" x14ac:dyDescent="0.25"/>
    <row r="779" x14ac:dyDescent="0.25"/>
    <row r="780" x14ac:dyDescent="0.25"/>
    <row r="781" x14ac:dyDescent="0.25"/>
    <row r="782" x14ac:dyDescent="0.25"/>
    <row r="783" x14ac:dyDescent="0.25"/>
    <row r="784" x14ac:dyDescent="0.25"/>
    <row r="785" x14ac:dyDescent="0.25"/>
    <row r="786" x14ac:dyDescent="0.25"/>
    <row r="787" x14ac:dyDescent="0.25"/>
    <row r="788" x14ac:dyDescent="0.25"/>
    <row r="789" x14ac:dyDescent="0.25"/>
    <row r="790" x14ac:dyDescent="0.25"/>
    <row r="791" x14ac:dyDescent="0.25"/>
    <row r="792" x14ac:dyDescent="0.25"/>
    <row r="793" x14ac:dyDescent="0.25"/>
    <row r="794" x14ac:dyDescent="0.25"/>
    <row r="795" x14ac:dyDescent="0.25"/>
    <row r="796" x14ac:dyDescent="0.25"/>
    <row r="797" x14ac:dyDescent="0.25"/>
    <row r="798" x14ac:dyDescent="0.25"/>
    <row r="799" x14ac:dyDescent="0.25"/>
    <row r="800" x14ac:dyDescent="0.25"/>
    <row r="801" x14ac:dyDescent="0.25"/>
    <row r="802" x14ac:dyDescent="0.25"/>
    <row r="803" x14ac:dyDescent="0.25"/>
    <row r="804" x14ac:dyDescent="0.25"/>
    <row r="805" x14ac:dyDescent="0.25"/>
    <row r="806" x14ac:dyDescent="0.25"/>
    <row r="807" x14ac:dyDescent="0.25"/>
    <row r="808" x14ac:dyDescent="0.25"/>
    <row r="809" x14ac:dyDescent="0.25"/>
    <row r="810" x14ac:dyDescent="0.25"/>
    <row r="811" x14ac:dyDescent="0.25"/>
    <row r="812" x14ac:dyDescent="0.25"/>
    <row r="813" x14ac:dyDescent="0.25"/>
    <row r="814" x14ac:dyDescent="0.25"/>
    <row r="815" x14ac:dyDescent="0.25"/>
    <row r="816" x14ac:dyDescent="0.25"/>
    <row r="817" x14ac:dyDescent="0.25"/>
    <row r="818" x14ac:dyDescent="0.25"/>
    <row r="819" x14ac:dyDescent="0.25"/>
    <row r="820" x14ac:dyDescent="0.25"/>
    <row r="821" x14ac:dyDescent="0.25"/>
    <row r="822" x14ac:dyDescent="0.25"/>
    <row r="823" x14ac:dyDescent="0.25"/>
    <row r="824" x14ac:dyDescent="0.25"/>
    <row r="825" x14ac:dyDescent="0.25"/>
    <row r="826" x14ac:dyDescent="0.25"/>
    <row r="827" x14ac:dyDescent="0.25"/>
    <row r="828" x14ac:dyDescent="0.25"/>
    <row r="829" x14ac:dyDescent="0.25"/>
    <row r="830" x14ac:dyDescent="0.25"/>
    <row r="831" x14ac:dyDescent="0.25"/>
    <row r="832" x14ac:dyDescent="0.25"/>
    <row r="833" x14ac:dyDescent="0.25"/>
    <row r="834" x14ac:dyDescent="0.25"/>
    <row r="835" x14ac:dyDescent="0.25"/>
    <row r="836" x14ac:dyDescent="0.25"/>
    <row r="837" x14ac:dyDescent="0.25"/>
    <row r="838" x14ac:dyDescent="0.25"/>
    <row r="839" x14ac:dyDescent="0.25"/>
    <row r="840" x14ac:dyDescent="0.25"/>
    <row r="841" x14ac:dyDescent="0.25"/>
    <row r="842" x14ac:dyDescent="0.25"/>
    <row r="843" x14ac:dyDescent="0.25"/>
    <row r="844" x14ac:dyDescent="0.25"/>
    <row r="845" x14ac:dyDescent="0.25"/>
    <row r="846" x14ac:dyDescent="0.25"/>
    <row r="847" x14ac:dyDescent="0.25"/>
    <row r="848" x14ac:dyDescent="0.25"/>
    <row r="849" x14ac:dyDescent="0.25"/>
    <row r="850" x14ac:dyDescent="0.25"/>
    <row r="851" x14ac:dyDescent="0.25"/>
    <row r="852" x14ac:dyDescent="0.25"/>
    <row r="853" x14ac:dyDescent="0.25"/>
    <row r="854" x14ac:dyDescent="0.25"/>
    <row r="855" x14ac:dyDescent="0.25"/>
    <row r="856" x14ac:dyDescent="0.25"/>
    <row r="857" x14ac:dyDescent="0.25"/>
    <row r="858" x14ac:dyDescent="0.25"/>
    <row r="859" x14ac:dyDescent="0.25"/>
    <row r="860" x14ac:dyDescent="0.25"/>
    <row r="861" x14ac:dyDescent="0.25"/>
    <row r="862" x14ac:dyDescent="0.25"/>
    <row r="863" x14ac:dyDescent="0.25"/>
    <row r="864" x14ac:dyDescent="0.25"/>
    <row r="865" x14ac:dyDescent="0.25"/>
    <row r="866" x14ac:dyDescent="0.25"/>
    <row r="867" x14ac:dyDescent="0.25"/>
    <row r="868" x14ac:dyDescent="0.25"/>
    <row r="869" x14ac:dyDescent="0.25"/>
    <row r="870" x14ac:dyDescent="0.25"/>
    <row r="871" x14ac:dyDescent="0.25"/>
    <row r="872" x14ac:dyDescent="0.25"/>
    <row r="873" x14ac:dyDescent="0.25"/>
    <row r="874" x14ac:dyDescent="0.25"/>
    <row r="875" x14ac:dyDescent="0.25"/>
    <row r="876" x14ac:dyDescent="0.25"/>
    <row r="877" x14ac:dyDescent="0.25"/>
    <row r="878" x14ac:dyDescent="0.25"/>
    <row r="879" x14ac:dyDescent="0.25"/>
    <row r="880" x14ac:dyDescent="0.25"/>
    <row r="881" x14ac:dyDescent="0.25"/>
    <row r="882" x14ac:dyDescent="0.25"/>
    <row r="883" x14ac:dyDescent="0.25"/>
    <row r="884" x14ac:dyDescent="0.25"/>
    <row r="885" x14ac:dyDescent="0.25"/>
    <row r="886" x14ac:dyDescent="0.25"/>
    <row r="887" x14ac:dyDescent="0.25"/>
    <row r="888" x14ac:dyDescent="0.25"/>
    <row r="889" x14ac:dyDescent="0.25"/>
    <row r="890" x14ac:dyDescent="0.25"/>
    <row r="891" x14ac:dyDescent="0.25"/>
    <row r="892" x14ac:dyDescent="0.25"/>
    <row r="893" x14ac:dyDescent="0.25"/>
    <row r="894" x14ac:dyDescent="0.25"/>
    <row r="895" x14ac:dyDescent="0.25"/>
    <row r="896" x14ac:dyDescent="0.25"/>
    <row r="897" x14ac:dyDescent="0.25"/>
    <row r="898" x14ac:dyDescent="0.25"/>
    <row r="899" x14ac:dyDescent="0.25"/>
    <row r="900" x14ac:dyDescent="0.25"/>
    <row r="901" x14ac:dyDescent="0.25"/>
    <row r="902" x14ac:dyDescent="0.25"/>
    <row r="903" x14ac:dyDescent="0.25"/>
    <row r="904" x14ac:dyDescent="0.25"/>
    <row r="905" x14ac:dyDescent="0.25"/>
    <row r="906" x14ac:dyDescent="0.25"/>
    <row r="907" x14ac:dyDescent="0.25"/>
    <row r="908" x14ac:dyDescent="0.25"/>
    <row r="909" x14ac:dyDescent="0.25"/>
    <row r="910" x14ac:dyDescent="0.25"/>
    <row r="911" x14ac:dyDescent="0.25"/>
    <row r="912" x14ac:dyDescent="0.25"/>
    <row r="913" x14ac:dyDescent="0.25"/>
    <row r="914" x14ac:dyDescent="0.25"/>
    <row r="915" x14ac:dyDescent="0.25"/>
    <row r="916" x14ac:dyDescent="0.25"/>
    <row r="917" x14ac:dyDescent="0.25"/>
    <row r="918" x14ac:dyDescent="0.25"/>
    <row r="919" x14ac:dyDescent="0.25"/>
    <row r="920" x14ac:dyDescent="0.25"/>
    <row r="921" x14ac:dyDescent="0.25"/>
    <row r="922" x14ac:dyDescent="0.25"/>
    <row r="923" x14ac:dyDescent="0.25"/>
    <row r="924" x14ac:dyDescent="0.25"/>
    <row r="925" x14ac:dyDescent="0.25"/>
    <row r="926" x14ac:dyDescent="0.25"/>
    <row r="927" x14ac:dyDescent="0.25"/>
    <row r="928" x14ac:dyDescent="0.25"/>
    <row r="929" x14ac:dyDescent="0.25"/>
    <row r="930" x14ac:dyDescent="0.25"/>
    <row r="931" x14ac:dyDescent="0.25"/>
    <row r="932" x14ac:dyDescent="0.25"/>
    <row r="933" x14ac:dyDescent="0.25"/>
    <row r="934" x14ac:dyDescent="0.25"/>
    <row r="935" x14ac:dyDescent="0.25"/>
    <row r="936" x14ac:dyDescent="0.25"/>
    <row r="937" x14ac:dyDescent="0.25"/>
    <row r="938" x14ac:dyDescent="0.25"/>
    <row r="939" x14ac:dyDescent="0.25"/>
    <row r="940" x14ac:dyDescent="0.25"/>
    <row r="941" x14ac:dyDescent="0.25"/>
    <row r="942" x14ac:dyDescent="0.25"/>
    <row r="943" x14ac:dyDescent="0.25"/>
    <row r="944" x14ac:dyDescent="0.25"/>
    <row r="945" x14ac:dyDescent="0.25"/>
    <row r="946" x14ac:dyDescent="0.25"/>
    <row r="947" x14ac:dyDescent="0.25"/>
    <row r="948" x14ac:dyDescent="0.25"/>
    <row r="949" x14ac:dyDescent="0.25"/>
    <row r="950" x14ac:dyDescent="0.25"/>
    <row r="951" x14ac:dyDescent="0.25"/>
    <row r="952" x14ac:dyDescent="0.25"/>
    <row r="953" x14ac:dyDescent="0.25"/>
    <row r="954" x14ac:dyDescent="0.25"/>
    <row r="955" x14ac:dyDescent="0.25"/>
    <row r="956" x14ac:dyDescent="0.25"/>
    <row r="957" x14ac:dyDescent="0.25"/>
    <row r="958" x14ac:dyDescent="0.25"/>
    <row r="959" x14ac:dyDescent="0.25"/>
    <row r="960" x14ac:dyDescent="0.25"/>
    <row r="961" x14ac:dyDescent="0.25"/>
    <row r="962" x14ac:dyDescent="0.25"/>
    <row r="963" x14ac:dyDescent="0.25"/>
    <row r="964" x14ac:dyDescent="0.25"/>
    <row r="965" x14ac:dyDescent="0.25"/>
    <row r="966" x14ac:dyDescent="0.25"/>
    <row r="967" x14ac:dyDescent="0.25"/>
    <row r="968" x14ac:dyDescent="0.25"/>
    <row r="969" x14ac:dyDescent="0.25"/>
    <row r="970" x14ac:dyDescent="0.25"/>
    <row r="971" x14ac:dyDescent="0.25"/>
    <row r="972" x14ac:dyDescent="0.25"/>
    <row r="973" x14ac:dyDescent="0.25"/>
    <row r="974" x14ac:dyDescent="0.25"/>
    <row r="975" x14ac:dyDescent="0.25"/>
    <row r="976" x14ac:dyDescent="0.25"/>
    <row r="977" x14ac:dyDescent="0.25"/>
    <row r="978" x14ac:dyDescent="0.25"/>
    <row r="979" x14ac:dyDescent="0.25"/>
    <row r="980" x14ac:dyDescent="0.25"/>
    <row r="981" x14ac:dyDescent="0.25"/>
    <row r="982" x14ac:dyDescent="0.25"/>
    <row r="983" x14ac:dyDescent="0.25"/>
    <row r="984" x14ac:dyDescent="0.25"/>
    <row r="985" x14ac:dyDescent="0.25"/>
    <row r="986" x14ac:dyDescent="0.25"/>
    <row r="987" x14ac:dyDescent="0.25"/>
    <row r="988" x14ac:dyDescent="0.25"/>
    <row r="989" x14ac:dyDescent="0.25"/>
    <row r="990" x14ac:dyDescent="0.25"/>
    <row r="991" x14ac:dyDescent="0.25"/>
    <row r="992" x14ac:dyDescent="0.25"/>
    <row r="993" x14ac:dyDescent="0.25"/>
    <row r="994" x14ac:dyDescent="0.25"/>
    <row r="995" x14ac:dyDescent="0.25"/>
    <row r="996" x14ac:dyDescent="0.25"/>
    <row r="997" x14ac:dyDescent="0.25"/>
    <row r="998" x14ac:dyDescent="0.25"/>
    <row r="999" x14ac:dyDescent="0.25"/>
    <row r="1000" x14ac:dyDescent="0.25"/>
    <row r="1001" x14ac:dyDescent="0.25"/>
    <row r="1002" x14ac:dyDescent="0.25"/>
    <row r="1003" x14ac:dyDescent="0.25"/>
    <row r="1004" x14ac:dyDescent="0.25"/>
    <row r="1005" x14ac:dyDescent="0.25"/>
    <row r="1006" x14ac:dyDescent="0.25"/>
    <row r="1007" x14ac:dyDescent="0.25"/>
    <row r="1008" x14ac:dyDescent="0.25"/>
    <row r="1009" x14ac:dyDescent="0.25"/>
    <row r="1010" x14ac:dyDescent="0.25"/>
    <row r="1011" x14ac:dyDescent="0.25"/>
    <row r="1012" x14ac:dyDescent="0.25"/>
    <row r="1013" x14ac:dyDescent="0.25"/>
    <row r="1014" x14ac:dyDescent="0.25"/>
    <row r="1015" x14ac:dyDescent="0.25"/>
    <row r="1016" x14ac:dyDescent="0.25"/>
    <row r="1017" x14ac:dyDescent="0.25"/>
    <row r="1018" x14ac:dyDescent="0.25"/>
    <row r="1019" x14ac:dyDescent="0.25"/>
    <row r="1020" x14ac:dyDescent="0.25"/>
    <row r="1021" x14ac:dyDescent="0.25"/>
    <row r="1022" x14ac:dyDescent="0.25"/>
    <row r="1023" x14ac:dyDescent="0.25"/>
    <row r="1024" x14ac:dyDescent="0.25"/>
    <row r="1025" x14ac:dyDescent="0.25"/>
    <row r="1026" x14ac:dyDescent="0.25"/>
    <row r="1027" x14ac:dyDescent="0.25"/>
    <row r="1028" x14ac:dyDescent="0.25"/>
    <row r="1029" x14ac:dyDescent="0.25"/>
    <row r="1030" x14ac:dyDescent="0.25"/>
    <row r="1031" x14ac:dyDescent="0.25"/>
    <row r="1032" x14ac:dyDescent="0.25"/>
    <row r="1033" x14ac:dyDescent="0.25"/>
    <row r="1034" x14ac:dyDescent="0.25"/>
    <row r="1035" x14ac:dyDescent="0.25"/>
    <row r="1036" x14ac:dyDescent="0.25"/>
    <row r="1037" x14ac:dyDescent="0.25"/>
    <row r="1038" x14ac:dyDescent="0.25"/>
    <row r="1039" x14ac:dyDescent="0.25"/>
    <row r="1040" x14ac:dyDescent="0.25"/>
    <row r="1041" x14ac:dyDescent="0.25"/>
    <row r="1042" x14ac:dyDescent="0.25"/>
    <row r="1043" x14ac:dyDescent="0.25"/>
    <row r="1044" x14ac:dyDescent="0.25"/>
    <row r="1045" x14ac:dyDescent="0.25"/>
    <row r="1046" x14ac:dyDescent="0.25"/>
    <row r="1047" x14ac:dyDescent="0.25"/>
    <row r="1048" x14ac:dyDescent="0.25"/>
    <row r="1049" x14ac:dyDescent="0.25"/>
    <row r="1050" x14ac:dyDescent="0.25"/>
    <row r="1051" x14ac:dyDescent="0.25"/>
    <row r="1052" x14ac:dyDescent="0.25"/>
    <row r="1053" x14ac:dyDescent="0.25"/>
    <row r="1054" x14ac:dyDescent="0.25"/>
    <row r="1055" x14ac:dyDescent="0.25"/>
    <row r="1056" x14ac:dyDescent="0.25"/>
    <row r="1057" x14ac:dyDescent="0.25"/>
    <row r="1058" x14ac:dyDescent="0.25"/>
    <row r="1059" x14ac:dyDescent="0.25"/>
    <row r="1060" x14ac:dyDescent="0.25"/>
    <row r="1061" x14ac:dyDescent="0.25"/>
    <row r="1062" x14ac:dyDescent="0.25"/>
    <row r="1063" x14ac:dyDescent="0.25"/>
    <row r="1064" x14ac:dyDescent="0.25"/>
    <row r="1065" x14ac:dyDescent="0.25"/>
    <row r="1066" x14ac:dyDescent="0.25"/>
    <row r="1067" x14ac:dyDescent="0.25"/>
    <row r="1068" x14ac:dyDescent="0.25"/>
    <row r="1069" x14ac:dyDescent="0.25"/>
    <row r="1070" x14ac:dyDescent="0.25"/>
    <row r="1071" x14ac:dyDescent="0.25"/>
    <row r="1072" x14ac:dyDescent="0.25"/>
    <row r="1073" x14ac:dyDescent="0.25"/>
    <row r="1074" x14ac:dyDescent="0.25"/>
    <row r="1075" x14ac:dyDescent="0.25"/>
    <row r="1076" x14ac:dyDescent="0.25"/>
    <row r="1077" x14ac:dyDescent="0.25"/>
    <row r="1078" x14ac:dyDescent="0.25"/>
    <row r="1079" x14ac:dyDescent="0.25"/>
    <row r="1080" x14ac:dyDescent="0.25"/>
    <row r="1081" x14ac:dyDescent="0.25"/>
    <row r="1082" x14ac:dyDescent="0.25"/>
    <row r="1083" x14ac:dyDescent="0.25"/>
    <row r="1084" x14ac:dyDescent="0.25"/>
    <row r="1085" x14ac:dyDescent="0.25"/>
    <row r="1086" x14ac:dyDescent="0.25"/>
    <row r="1087" x14ac:dyDescent="0.25"/>
    <row r="1088" x14ac:dyDescent="0.25"/>
    <row r="1089" x14ac:dyDescent="0.25"/>
    <row r="1090" x14ac:dyDescent="0.25"/>
    <row r="1091" x14ac:dyDescent="0.25"/>
    <row r="1092" x14ac:dyDescent="0.25"/>
    <row r="1093" x14ac:dyDescent="0.25"/>
    <row r="1094" x14ac:dyDescent="0.25"/>
    <row r="1095" x14ac:dyDescent="0.25"/>
    <row r="1096" x14ac:dyDescent="0.25"/>
    <row r="1097" x14ac:dyDescent="0.25"/>
    <row r="1098" x14ac:dyDescent="0.25"/>
    <row r="1099" x14ac:dyDescent="0.25"/>
    <row r="1100" x14ac:dyDescent="0.25"/>
    <row r="1101" x14ac:dyDescent="0.25"/>
    <row r="1102" x14ac:dyDescent="0.25"/>
    <row r="1103" x14ac:dyDescent="0.25"/>
    <row r="1104" x14ac:dyDescent="0.25"/>
    <row r="1105" x14ac:dyDescent="0.25"/>
    <row r="1106" x14ac:dyDescent="0.25"/>
    <row r="1107" x14ac:dyDescent="0.25"/>
    <row r="1108" x14ac:dyDescent="0.25"/>
    <row r="1109" x14ac:dyDescent="0.25"/>
    <row r="1110" x14ac:dyDescent="0.25"/>
    <row r="1111" x14ac:dyDescent="0.25"/>
    <row r="1112" x14ac:dyDescent="0.25"/>
    <row r="1113" x14ac:dyDescent="0.25"/>
    <row r="1114" x14ac:dyDescent="0.25"/>
    <row r="1115" x14ac:dyDescent="0.25"/>
    <row r="1116" x14ac:dyDescent="0.25"/>
    <row r="1117" x14ac:dyDescent="0.25"/>
    <row r="1118" x14ac:dyDescent="0.25"/>
    <row r="1119" x14ac:dyDescent="0.25"/>
    <row r="1120" x14ac:dyDescent="0.25"/>
    <row r="1121" x14ac:dyDescent="0.25"/>
    <row r="1122" x14ac:dyDescent="0.25"/>
    <row r="1123" x14ac:dyDescent="0.25"/>
    <row r="1124" x14ac:dyDescent="0.25"/>
    <row r="1125" x14ac:dyDescent="0.25"/>
    <row r="1126" x14ac:dyDescent="0.25"/>
    <row r="1127" x14ac:dyDescent="0.25"/>
    <row r="1128" x14ac:dyDescent="0.25"/>
    <row r="1129" x14ac:dyDescent="0.25"/>
    <row r="1130" x14ac:dyDescent="0.25"/>
    <row r="1131" x14ac:dyDescent="0.25"/>
    <row r="1132" x14ac:dyDescent="0.25"/>
    <row r="1133" x14ac:dyDescent="0.25"/>
    <row r="1134" x14ac:dyDescent="0.25"/>
    <row r="1135" x14ac:dyDescent="0.25"/>
    <row r="1136" x14ac:dyDescent="0.25"/>
    <row r="1137" x14ac:dyDescent="0.25"/>
    <row r="1138" x14ac:dyDescent="0.25"/>
    <row r="1139" x14ac:dyDescent="0.25"/>
    <row r="1140" x14ac:dyDescent="0.25"/>
    <row r="1141" x14ac:dyDescent="0.25"/>
    <row r="1142" x14ac:dyDescent="0.25"/>
    <row r="1143" x14ac:dyDescent="0.25"/>
    <row r="1144" x14ac:dyDescent="0.25"/>
    <row r="1145" x14ac:dyDescent="0.25"/>
    <row r="1146" x14ac:dyDescent="0.25"/>
    <row r="1147" x14ac:dyDescent="0.25"/>
    <row r="1148" x14ac:dyDescent="0.25"/>
    <row r="1149" x14ac:dyDescent="0.25"/>
    <row r="1150" x14ac:dyDescent="0.25"/>
    <row r="1151" x14ac:dyDescent="0.25"/>
    <row r="1152" x14ac:dyDescent="0.25"/>
    <row r="1153" x14ac:dyDescent="0.25"/>
    <row r="1154" x14ac:dyDescent="0.25"/>
    <row r="1155" x14ac:dyDescent="0.25"/>
    <row r="1156" x14ac:dyDescent="0.25"/>
    <row r="1157" x14ac:dyDescent="0.25"/>
    <row r="1158" x14ac:dyDescent="0.25"/>
    <row r="1159" x14ac:dyDescent="0.25"/>
    <row r="1160" x14ac:dyDescent="0.25"/>
    <row r="1161" x14ac:dyDescent="0.25"/>
    <row r="1162" x14ac:dyDescent="0.25"/>
    <row r="1163" x14ac:dyDescent="0.25"/>
    <row r="1164" x14ac:dyDescent="0.25"/>
    <row r="1165" x14ac:dyDescent="0.25"/>
    <row r="1166" x14ac:dyDescent="0.25"/>
    <row r="1167" x14ac:dyDescent="0.25"/>
    <row r="1168" x14ac:dyDescent="0.25"/>
    <row r="1169" x14ac:dyDescent="0.25"/>
    <row r="1170" x14ac:dyDescent="0.25"/>
    <row r="1171" x14ac:dyDescent="0.25"/>
    <row r="1172" x14ac:dyDescent="0.25"/>
    <row r="1173" x14ac:dyDescent="0.25"/>
    <row r="1174" x14ac:dyDescent="0.25"/>
    <row r="1175" x14ac:dyDescent="0.25"/>
    <row r="1176" x14ac:dyDescent="0.25"/>
    <row r="1177" x14ac:dyDescent="0.25"/>
    <row r="1178" x14ac:dyDescent="0.25"/>
    <row r="1179" x14ac:dyDescent="0.25"/>
    <row r="1180" x14ac:dyDescent="0.25"/>
    <row r="1181" x14ac:dyDescent="0.25"/>
    <row r="1182" x14ac:dyDescent="0.25"/>
    <row r="1183" x14ac:dyDescent="0.25"/>
    <row r="1184" x14ac:dyDescent="0.25"/>
    <row r="1185" x14ac:dyDescent="0.25"/>
    <row r="1186" x14ac:dyDescent="0.25"/>
    <row r="1187" x14ac:dyDescent="0.25"/>
    <row r="1188" x14ac:dyDescent="0.25"/>
    <row r="1189" x14ac:dyDescent="0.25"/>
    <row r="1190" x14ac:dyDescent="0.25"/>
    <row r="1191" x14ac:dyDescent="0.25"/>
    <row r="1192" x14ac:dyDescent="0.25"/>
    <row r="1193" x14ac:dyDescent="0.25"/>
    <row r="1194" x14ac:dyDescent="0.25"/>
    <row r="1195" x14ac:dyDescent="0.25"/>
    <row r="1196" x14ac:dyDescent="0.25"/>
    <row r="1197" x14ac:dyDescent="0.25"/>
    <row r="1198" x14ac:dyDescent="0.25"/>
    <row r="1199" x14ac:dyDescent="0.25"/>
    <row r="1200" x14ac:dyDescent="0.25"/>
    <row r="1201" x14ac:dyDescent="0.25"/>
    <row r="1202" x14ac:dyDescent="0.25"/>
    <row r="1203" x14ac:dyDescent="0.25"/>
    <row r="1204" x14ac:dyDescent="0.25"/>
    <row r="1205" x14ac:dyDescent="0.25"/>
    <row r="1206" x14ac:dyDescent="0.25"/>
    <row r="1207" x14ac:dyDescent="0.25"/>
    <row r="1208" x14ac:dyDescent="0.25"/>
    <row r="1209" x14ac:dyDescent="0.25"/>
    <row r="1210" x14ac:dyDescent="0.25"/>
    <row r="1211" x14ac:dyDescent="0.25"/>
    <row r="1212" x14ac:dyDescent="0.25"/>
    <row r="1213" x14ac:dyDescent="0.25"/>
    <row r="1214" x14ac:dyDescent="0.25"/>
    <row r="1215" x14ac:dyDescent="0.25"/>
    <row r="1216" x14ac:dyDescent="0.25"/>
    <row r="1217" x14ac:dyDescent="0.25"/>
    <row r="1218" x14ac:dyDescent="0.25"/>
    <row r="1219" x14ac:dyDescent="0.25"/>
    <row r="1220" x14ac:dyDescent="0.25"/>
    <row r="1221" x14ac:dyDescent="0.25"/>
    <row r="1222" x14ac:dyDescent="0.25"/>
    <row r="1223" x14ac:dyDescent="0.25"/>
    <row r="1224" x14ac:dyDescent="0.25"/>
    <row r="1225" x14ac:dyDescent="0.25"/>
    <row r="1226" x14ac:dyDescent="0.25"/>
    <row r="1227" x14ac:dyDescent="0.25"/>
    <row r="1228" x14ac:dyDescent="0.25"/>
    <row r="1229" x14ac:dyDescent="0.25"/>
    <row r="1230" x14ac:dyDescent="0.25"/>
    <row r="1231" x14ac:dyDescent="0.25"/>
    <row r="1232" x14ac:dyDescent="0.25"/>
    <row r="1233" x14ac:dyDescent="0.25"/>
    <row r="1234" x14ac:dyDescent="0.25"/>
    <row r="1235" x14ac:dyDescent="0.25"/>
    <row r="1236" x14ac:dyDescent="0.25"/>
    <row r="1237" x14ac:dyDescent="0.25"/>
    <row r="1238" x14ac:dyDescent="0.25"/>
    <row r="1239" x14ac:dyDescent="0.25"/>
    <row r="1240" x14ac:dyDescent="0.25"/>
    <row r="1241" x14ac:dyDescent="0.25"/>
    <row r="1242" x14ac:dyDescent="0.25"/>
    <row r="1243" x14ac:dyDescent="0.25"/>
    <row r="1244" x14ac:dyDescent="0.25"/>
    <row r="1245" x14ac:dyDescent="0.25"/>
    <row r="1246" x14ac:dyDescent="0.25"/>
    <row r="1247" x14ac:dyDescent="0.25"/>
    <row r="1248" x14ac:dyDescent="0.25"/>
    <row r="1249" x14ac:dyDescent="0.25"/>
    <row r="1250" x14ac:dyDescent="0.25"/>
    <row r="1251" x14ac:dyDescent="0.25"/>
    <row r="1252" x14ac:dyDescent="0.25"/>
    <row r="1253" x14ac:dyDescent="0.25"/>
    <row r="1254" x14ac:dyDescent="0.25"/>
    <row r="1255" x14ac:dyDescent="0.25"/>
    <row r="1256" x14ac:dyDescent="0.25"/>
    <row r="1257" x14ac:dyDescent="0.25"/>
    <row r="1258" x14ac:dyDescent="0.25"/>
    <row r="1259" x14ac:dyDescent="0.25"/>
    <row r="1260" x14ac:dyDescent="0.25"/>
    <row r="1261" x14ac:dyDescent="0.25"/>
    <row r="1262" x14ac:dyDescent="0.25"/>
    <row r="1263" x14ac:dyDescent="0.25"/>
    <row r="1264" x14ac:dyDescent="0.25"/>
    <row r="1265" x14ac:dyDescent="0.25"/>
    <row r="1266" x14ac:dyDescent="0.25"/>
    <row r="1267" x14ac:dyDescent="0.25"/>
    <row r="1268" x14ac:dyDescent="0.25"/>
    <row r="1269" x14ac:dyDescent="0.25"/>
    <row r="1270" x14ac:dyDescent="0.25"/>
    <row r="1271" x14ac:dyDescent="0.25"/>
    <row r="1272" x14ac:dyDescent="0.25"/>
    <row r="1273" x14ac:dyDescent="0.25"/>
    <row r="1274" x14ac:dyDescent="0.25"/>
    <row r="1275" x14ac:dyDescent="0.25"/>
    <row r="1276" x14ac:dyDescent="0.25"/>
    <row r="1277" x14ac:dyDescent="0.25"/>
    <row r="1278" x14ac:dyDescent="0.25"/>
    <row r="1279" x14ac:dyDescent="0.25"/>
    <row r="1280" x14ac:dyDescent="0.25"/>
    <row r="1281" x14ac:dyDescent="0.25"/>
    <row r="1282" x14ac:dyDescent="0.25"/>
    <row r="1283" x14ac:dyDescent="0.25"/>
    <row r="1284" x14ac:dyDescent="0.25"/>
    <row r="1285" x14ac:dyDescent="0.25"/>
    <row r="1286" x14ac:dyDescent="0.25"/>
    <row r="1287" x14ac:dyDescent="0.25"/>
    <row r="1288" x14ac:dyDescent="0.25"/>
    <row r="1289" x14ac:dyDescent="0.25"/>
    <row r="1290" x14ac:dyDescent="0.25"/>
    <row r="1291" x14ac:dyDescent="0.25"/>
    <row r="1292" x14ac:dyDescent="0.25"/>
    <row r="1293" x14ac:dyDescent="0.25"/>
    <row r="1294" x14ac:dyDescent="0.25"/>
    <row r="1295" x14ac:dyDescent="0.25"/>
    <row r="1296" x14ac:dyDescent="0.25"/>
    <row r="1297" x14ac:dyDescent="0.25"/>
    <row r="1298" x14ac:dyDescent="0.25"/>
    <row r="1299" x14ac:dyDescent="0.25"/>
    <row r="1300" x14ac:dyDescent="0.25"/>
    <row r="1301" x14ac:dyDescent="0.25"/>
    <row r="1302" x14ac:dyDescent="0.25"/>
    <row r="1303" x14ac:dyDescent="0.25"/>
    <row r="1304" x14ac:dyDescent="0.25"/>
    <row r="1305" x14ac:dyDescent="0.25"/>
    <row r="1306" x14ac:dyDescent="0.25"/>
    <row r="1307" x14ac:dyDescent="0.25"/>
    <row r="1308" x14ac:dyDescent="0.25"/>
    <row r="1309" x14ac:dyDescent="0.25"/>
    <row r="1310" x14ac:dyDescent="0.25"/>
    <row r="1311" x14ac:dyDescent="0.25"/>
    <row r="1312" x14ac:dyDescent="0.25"/>
    <row r="1313" x14ac:dyDescent="0.25"/>
    <row r="1314" x14ac:dyDescent="0.25"/>
    <row r="1315" x14ac:dyDescent="0.25"/>
    <row r="1316" x14ac:dyDescent="0.25"/>
    <row r="1317" x14ac:dyDescent="0.25"/>
    <row r="1318" x14ac:dyDescent="0.25"/>
    <row r="1319" x14ac:dyDescent="0.25"/>
    <row r="1320" x14ac:dyDescent="0.25"/>
    <row r="1321" x14ac:dyDescent="0.25"/>
    <row r="1322" x14ac:dyDescent="0.25"/>
    <row r="1323" x14ac:dyDescent="0.25"/>
    <row r="1324" x14ac:dyDescent="0.25"/>
    <row r="1325" x14ac:dyDescent="0.25"/>
    <row r="1326" x14ac:dyDescent="0.25"/>
    <row r="1327" x14ac:dyDescent="0.25"/>
    <row r="1328" x14ac:dyDescent="0.25"/>
    <row r="1329" x14ac:dyDescent="0.25"/>
    <row r="1330" x14ac:dyDescent="0.25"/>
    <row r="1331" x14ac:dyDescent="0.25"/>
    <row r="1332" x14ac:dyDescent="0.25"/>
    <row r="1333" x14ac:dyDescent="0.25"/>
    <row r="1334" x14ac:dyDescent="0.25"/>
    <row r="1335" x14ac:dyDescent="0.25"/>
    <row r="1336" x14ac:dyDescent="0.25"/>
    <row r="1337" x14ac:dyDescent="0.25"/>
    <row r="1338" x14ac:dyDescent="0.25"/>
    <row r="1339" x14ac:dyDescent="0.25"/>
    <row r="1340" x14ac:dyDescent="0.25"/>
    <row r="1341" x14ac:dyDescent="0.25"/>
    <row r="1342" x14ac:dyDescent="0.25"/>
    <row r="1343" x14ac:dyDescent="0.25"/>
    <row r="1344" x14ac:dyDescent="0.25"/>
    <row r="1345" x14ac:dyDescent="0.25"/>
    <row r="1346" x14ac:dyDescent="0.25"/>
    <row r="1347" x14ac:dyDescent="0.25"/>
    <row r="1348" x14ac:dyDescent="0.25"/>
    <row r="1349" x14ac:dyDescent="0.25"/>
    <row r="1350" x14ac:dyDescent="0.25"/>
    <row r="1351" x14ac:dyDescent="0.25"/>
    <row r="1352" x14ac:dyDescent="0.25"/>
    <row r="1353" x14ac:dyDescent="0.25"/>
    <row r="1354" x14ac:dyDescent="0.25"/>
    <row r="1355" x14ac:dyDescent="0.25"/>
    <row r="1356" x14ac:dyDescent="0.25"/>
    <row r="1357" x14ac:dyDescent="0.25"/>
    <row r="1358" x14ac:dyDescent="0.25"/>
    <row r="1359" x14ac:dyDescent="0.25"/>
    <row r="1360" x14ac:dyDescent="0.25"/>
    <row r="1361" x14ac:dyDescent="0.25"/>
    <row r="1362" x14ac:dyDescent="0.25"/>
    <row r="1363" x14ac:dyDescent="0.25"/>
    <row r="1364" x14ac:dyDescent="0.25"/>
    <row r="1365" x14ac:dyDescent="0.25"/>
    <row r="1366" x14ac:dyDescent="0.25"/>
    <row r="1367" x14ac:dyDescent="0.25"/>
    <row r="1368" x14ac:dyDescent="0.25"/>
    <row r="1369" x14ac:dyDescent="0.25"/>
    <row r="1370" x14ac:dyDescent="0.25"/>
    <row r="1371" x14ac:dyDescent="0.25"/>
    <row r="1372" x14ac:dyDescent="0.25"/>
    <row r="1373" x14ac:dyDescent="0.25"/>
    <row r="1374" x14ac:dyDescent="0.25"/>
    <row r="1375" x14ac:dyDescent="0.25"/>
    <row r="1376" x14ac:dyDescent="0.25"/>
    <row r="1377" x14ac:dyDescent="0.25"/>
    <row r="1378" x14ac:dyDescent="0.25"/>
    <row r="1379" x14ac:dyDescent="0.25"/>
    <row r="1380" x14ac:dyDescent="0.25"/>
    <row r="1381" x14ac:dyDescent="0.25"/>
    <row r="1382" x14ac:dyDescent="0.25"/>
    <row r="1383" x14ac:dyDescent="0.25"/>
    <row r="1384" x14ac:dyDescent="0.25"/>
    <row r="1385" x14ac:dyDescent="0.25"/>
    <row r="1386" x14ac:dyDescent="0.25"/>
    <row r="1387" x14ac:dyDescent="0.25"/>
    <row r="1388" x14ac:dyDescent="0.25"/>
    <row r="1389" x14ac:dyDescent="0.25"/>
    <row r="1390" x14ac:dyDescent="0.25"/>
    <row r="1391" x14ac:dyDescent="0.25"/>
    <row r="1392" x14ac:dyDescent="0.25"/>
    <row r="1393" x14ac:dyDescent="0.25"/>
    <row r="1394" x14ac:dyDescent="0.25"/>
    <row r="1395" x14ac:dyDescent="0.25"/>
    <row r="1396" x14ac:dyDescent="0.25"/>
    <row r="1397" x14ac:dyDescent="0.25"/>
    <row r="1398" x14ac:dyDescent="0.25"/>
    <row r="1399" x14ac:dyDescent="0.25"/>
    <row r="1400" x14ac:dyDescent="0.25"/>
    <row r="1401" x14ac:dyDescent="0.25"/>
    <row r="1402" x14ac:dyDescent="0.25"/>
    <row r="1403" x14ac:dyDescent="0.25"/>
    <row r="1404" x14ac:dyDescent="0.25"/>
    <row r="1405" x14ac:dyDescent="0.25"/>
    <row r="1406" x14ac:dyDescent="0.25"/>
    <row r="1407" x14ac:dyDescent="0.25"/>
    <row r="1408" x14ac:dyDescent="0.25"/>
    <row r="1409" x14ac:dyDescent="0.25"/>
    <row r="1410" x14ac:dyDescent="0.25"/>
    <row r="1411" x14ac:dyDescent="0.25"/>
    <row r="1412" x14ac:dyDescent="0.25"/>
    <row r="1413" x14ac:dyDescent="0.25"/>
    <row r="1414" x14ac:dyDescent="0.25"/>
    <row r="1415" x14ac:dyDescent="0.25"/>
    <row r="1416" x14ac:dyDescent="0.25"/>
    <row r="1417" x14ac:dyDescent="0.25"/>
    <row r="1418" x14ac:dyDescent="0.25"/>
    <row r="1419" x14ac:dyDescent="0.25"/>
    <row r="1420" x14ac:dyDescent="0.25"/>
    <row r="1421" x14ac:dyDescent="0.25"/>
    <row r="1422" x14ac:dyDescent="0.25"/>
    <row r="1423" x14ac:dyDescent="0.25"/>
    <row r="1424" x14ac:dyDescent="0.25"/>
    <row r="1425" x14ac:dyDescent="0.25"/>
    <row r="1426" x14ac:dyDescent="0.25"/>
    <row r="1427" x14ac:dyDescent="0.25"/>
    <row r="1428" x14ac:dyDescent="0.25"/>
    <row r="1429" x14ac:dyDescent="0.25"/>
    <row r="1430" x14ac:dyDescent="0.25"/>
    <row r="1431" x14ac:dyDescent="0.25"/>
    <row r="1432" x14ac:dyDescent="0.25"/>
    <row r="1433" x14ac:dyDescent="0.25"/>
    <row r="1434" x14ac:dyDescent="0.25"/>
    <row r="1435" x14ac:dyDescent="0.25"/>
    <row r="1436" x14ac:dyDescent="0.25"/>
    <row r="1437" x14ac:dyDescent="0.25"/>
    <row r="1438" x14ac:dyDescent="0.25"/>
    <row r="1439" x14ac:dyDescent="0.25"/>
    <row r="1440" x14ac:dyDescent="0.25"/>
    <row r="1441" x14ac:dyDescent="0.25"/>
    <row r="1442" x14ac:dyDescent="0.25"/>
    <row r="1443" x14ac:dyDescent="0.25"/>
    <row r="1444" x14ac:dyDescent="0.25"/>
    <row r="1445" x14ac:dyDescent="0.25"/>
    <row r="1446" x14ac:dyDescent="0.25"/>
    <row r="1447" x14ac:dyDescent="0.25"/>
    <row r="1448" x14ac:dyDescent="0.25"/>
    <row r="1449" x14ac:dyDescent="0.25"/>
    <row r="1450" x14ac:dyDescent="0.25"/>
    <row r="1451" x14ac:dyDescent="0.25"/>
    <row r="1452" x14ac:dyDescent="0.25"/>
    <row r="1453" x14ac:dyDescent="0.25"/>
    <row r="1454" x14ac:dyDescent="0.25"/>
    <row r="1455" x14ac:dyDescent="0.25"/>
    <row r="1456" x14ac:dyDescent="0.25"/>
    <row r="1457" x14ac:dyDescent="0.25"/>
    <row r="1458" x14ac:dyDescent="0.25"/>
    <row r="1459" x14ac:dyDescent="0.25"/>
    <row r="1460" x14ac:dyDescent="0.25"/>
    <row r="1461" x14ac:dyDescent="0.25"/>
    <row r="1462" x14ac:dyDescent="0.25"/>
    <row r="1463" x14ac:dyDescent="0.25"/>
    <row r="1464" x14ac:dyDescent="0.25"/>
    <row r="1465" x14ac:dyDescent="0.25"/>
    <row r="1466" x14ac:dyDescent="0.25"/>
    <row r="1467" x14ac:dyDescent="0.25"/>
    <row r="1468" x14ac:dyDescent="0.25"/>
    <row r="1469" x14ac:dyDescent="0.25"/>
    <row r="1470" x14ac:dyDescent="0.25"/>
    <row r="1471" x14ac:dyDescent="0.25"/>
    <row r="1472" x14ac:dyDescent="0.25"/>
    <row r="1473" x14ac:dyDescent="0.25"/>
    <row r="1474" x14ac:dyDescent="0.25"/>
    <row r="1475" x14ac:dyDescent="0.25"/>
    <row r="1476" x14ac:dyDescent="0.25"/>
    <row r="1477" x14ac:dyDescent="0.25"/>
    <row r="1478" x14ac:dyDescent="0.25"/>
    <row r="1479" x14ac:dyDescent="0.25"/>
    <row r="1480" x14ac:dyDescent="0.25"/>
    <row r="1481" x14ac:dyDescent="0.25"/>
    <row r="1482" x14ac:dyDescent="0.25"/>
    <row r="1483" x14ac:dyDescent="0.25"/>
    <row r="1484" x14ac:dyDescent="0.25"/>
    <row r="1485" x14ac:dyDescent="0.25"/>
    <row r="1486" x14ac:dyDescent="0.25"/>
    <row r="1487" x14ac:dyDescent="0.25"/>
    <row r="1488" x14ac:dyDescent="0.25"/>
    <row r="1489" x14ac:dyDescent="0.25"/>
    <row r="1490" x14ac:dyDescent="0.25"/>
    <row r="1491" x14ac:dyDescent="0.25"/>
    <row r="1492" x14ac:dyDescent="0.25"/>
    <row r="1493" x14ac:dyDescent="0.25"/>
    <row r="1494" x14ac:dyDescent="0.25"/>
    <row r="1495" x14ac:dyDescent="0.25"/>
    <row r="1496" x14ac:dyDescent="0.25"/>
    <row r="1497" x14ac:dyDescent="0.25"/>
    <row r="1498" x14ac:dyDescent="0.25"/>
    <row r="1499" x14ac:dyDescent="0.25"/>
    <row r="1500" x14ac:dyDescent="0.25"/>
    <row r="1501" x14ac:dyDescent="0.25"/>
    <row r="1502" x14ac:dyDescent="0.25"/>
    <row r="1503" x14ac:dyDescent="0.25"/>
    <row r="1504" x14ac:dyDescent="0.25"/>
    <row r="1505" x14ac:dyDescent="0.25"/>
    <row r="1506" x14ac:dyDescent="0.25"/>
    <row r="1507" x14ac:dyDescent="0.25"/>
    <row r="1508" x14ac:dyDescent="0.25"/>
    <row r="1509" x14ac:dyDescent="0.25"/>
    <row r="1510" x14ac:dyDescent="0.25"/>
    <row r="1511" x14ac:dyDescent="0.25"/>
    <row r="1512" x14ac:dyDescent="0.25"/>
    <row r="1513" x14ac:dyDescent="0.25"/>
    <row r="1514" x14ac:dyDescent="0.25"/>
    <row r="1515" x14ac:dyDescent="0.25"/>
    <row r="1516" x14ac:dyDescent="0.25"/>
    <row r="1517" x14ac:dyDescent="0.25"/>
    <row r="1518" x14ac:dyDescent="0.25"/>
    <row r="1519" x14ac:dyDescent="0.25"/>
    <row r="1520" x14ac:dyDescent="0.25"/>
    <row r="1521" x14ac:dyDescent="0.25"/>
    <row r="1522" x14ac:dyDescent="0.25"/>
    <row r="1523" x14ac:dyDescent="0.25"/>
    <row r="1524" x14ac:dyDescent="0.25"/>
    <row r="1525" x14ac:dyDescent="0.25"/>
    <row r="1526" x14ac:dyDescent="0.25"/>
    <row r="1527" x14ac:dyDescent="0.25"/>
    <row r="1528" x14ac:dyDescent="0.25"/>
    <row r="1529" x14ac:dyDescent="0.25"/>
    <row r="1530" x14ac:dyDescent="0.25"/>
    <row r="1531" x14ac:dyDescent="0.25"/>
    <row r="1532" x14ac:dyDescent="0.25"/>
    <row r="1533" x14ac:dyDescent="0.25"/>
    <row r="1534" x14ac:dyDescent="0.25"/>
    <row r="1535" x14ac:dyDescent="0.25"/>
    <row r="1536" x14ac:dyDescent="0.25"/>
    <row r="1537" x14ac:dyDescent="0.25"/>
    <row r="1538" x14ac:dyDescent="0.25"/>
    <row r="1539" x14ac:dyDescent="0.25"/>
    <row r="1540" x14ac:dyDescent="0.25"/>
    <row r="1541" x14ac:dyDescent="0.25"/>
    <row r="1542" x14ac:dyDescent="0.25"/>
    <row r="1543" x14ac:dyDescent="0.25"/>
    <row r="1544" x14ac:dyDescent="0.25"/>
    <row r="1545" x14ac:dyDescent="0.25"/>
    <row r="1546" x14ac:dyDescent="0.25"/>
    <row r="1547" x14ac:dyDescent="0.25"/>
    <row r="1548" x14ac:dyDescent="0.25"/>
    <row r="1549" x14ac:dyDescent="0.25"/>
    <row r="1550" x14ac:dyDescent="0.25"/>
    <row r="1551" x14ac:dyDescent="0.25"/>
    <row r="1552" x14ac:dyDescent="0.25"/>
    <row r="1553" x14ac:dyDescent="0.25"/>
    <row r="1554" x14ac:dyDescent="0.25"/>
    <row r="1555" x14ac:dyDescent="0.25"/>
    <row r="1556" x14ac:dyDescent="0.25"/>
    <row r="1557" x14ac:dyDescent="0.25"/>
    <row r="1558" x14ac:dyDescent="0.25"/>
    <row r="1559" x14ac:dyDescent="0.25"/>
    <row r="1560" x14ac:dyDescent="0.25"/>
    <row r="1561" x14ac:dyDescent="0.25"/>
    <row r="1562" x14ac:dyDescent="0.25"/>
    <row r="1563" x14ac:dyDescent="0.25"/>
    <row r="1564" x14ac:dyDescent="0.25"/>
    <row r="1565" x14ac:dyDescent="0.25"/>
    <row r="1566" x14ac:dyDescent="0.25"/>
    <row r="1567" x14ac:dyDescent="0.25"/>
    <row r="1568" x14ac:dyDescent="0.25"/>
    <row r="1569" x14ac:dyDescent="0.25"/>
    <row r="1570" x14ac:dyDescent="0.25"/>
    <row r="1571" x14ac:dyDescent="0.25"/>
    <row r="1572" x14ac:dyDescent="0.25"/>
    <row r="1573" x14ac:dyDescent="0.25"/>
    <row r="1574" x14ac:dyDescent="0.25"/>
    <row r="1575" x14ac:dyDescent="0.25"/>
    <row r="1576" x14ac:dyDescent="0.25"/>
    <row r="1577" x14ac:dyDescent="0.25"/>
    <row r="1578" x14ac:dyDescent="0.25"/>
    <row r="1579" x14ac:dyDescent="0.25"/>
    <row r="1580" x14ac:dyDescent="0.25"/>
    <row r="1581" x14ac:dyDescent="0.25"/>
    <row r="1582" x14ac:dyDescent="0.25"/>
    <row r="1583" x14ac:dyDescent="0.25"/>
    <row r="1584" x14ac:dyDescent="0.25"/>
    <row r="1585" x14ac:dyDescent="0.25"/>
    <row r="1586" x14ac:dyDescent="0.25"/>
    <row r="1587" x14ac:dyDescent="0.25"/>
    <row r="1588" x14ac:dyDescent="0.25"/>
    <row r="1589" x14ac:dyDescent="0.25"/>
    <row r="1590" x14ac:dyDescent="0.25"/>
    <row r="1591" x14ac:dyDescent="0.25"/>
    <row r="1592" x14ac:dyDescent="0.25"/>
    <row r="1593" x14ac:dyDescent="0.25"/>
    <row r="1594" x14ac:dyDescent="0.25"/>
    <row r="1595" x14ac:dyDescent="0.25"/>
    <row r="1596" x14ac:dyDescent="0.25"/>
    <row r="1597" x14ac:dyDescent="0.25"/>
    <row r="1598" x14ac:dyDescent="0.25"/>
    <row r="1599" x14ac:dyDescent="0.25"/>
    <row r="1600" x14ac:dyDescent="0.25"/>
    <row r="1601" x14ac:dyDescent="0.25"/>
    <row r="1602" x14ac:dyDescent="0.25"/>
    <row r="1603" x14ac:dyDescent="0.25"/>
    <row r="1604" x14ac:dyDescent="0.25"/>
    <row r="1605" x14ac:dyDescent="0.25"/>
    <row r="1606" x14ac:dyDescent="0.25"/>
    <row r="1607" x14ac:dyDescent="0.25"/>
    <row r="1608" x14ac:dyDescent="0.25"/>
    <row r="1609" x14ac:dyDescent="0.25"/>
    <row r="1610" x14ac:dyDescent="0.25"/>
    <row r="1611" x14ac:dyDescent="0.25"/>
    <row r="1612" x14ac:dyDescent="0.25"/>
    <row r="1613" x14ac:dyDescent="0.25"/>
    <row r="1614" x14ac:dyDescent="0.25"/>
    <row r="1615" x14ac:dyDescent="0.25"/>
    <row r="1616" x14ac:dyDescent="0.25"/>
    <row r="1617" x14ac:dyDescent="0.25"/>
    <row r="1618" x14ac:dyDescent="0.25"/>
    <row r="1619" x14ac:dyDescent="0.25"/>
    <row r="1620" x14ac:dyDescent="0.25"/>
    <row r="1621" x14ac:dyDescent="0.25"/>
    <row r="1622" x14ac:dyDescent="0.25"/>
    <row r="1623" x14ac:dyDescent="0.25"/>
    <row r="1624" x14ac:dyDescent="0.25"/>
    <row r="1625" x14ac:dyDescent="0.25"/>
    <row r="1626" x14ac:dyDescent="0.25"/>
    <row r="1627" x14ac:dyDescent="0.25"/>
    <row r="1628" x14ac:dyDescent="0.25"/>
    <row r="1629" x14ac:dyDescent="0.25"/>
    <row r="1630" x14ac:dyDescent="0.25"/>
    <row r="1631" x14ac:dyDescent="0.25"/>
    <row r="1632" x14ac:dyDescent="0.25"/>
    <row r="1633" x14ac:dyDescent="0.25"/>
    <row r="1634" x14ac:dyDescent="0.25"/>
    <row r="1635" x14ac:dyDescent="0.25"/>
    <row r="1636" x14ac:dyDescent="0.25"/>
    <row r="1637" x14ac:dyDescent="0.25"/>
    <row r="1638" x14ac:dyDescent="0.25"/>
    <row r="1639" x14ac:dyDescent="0.25"/>
    <row r="1640" x14ac:dyDescent="0.25"/>
    <row r="1641" x14ac:dyDescent="0.25"/>
    <row r="1642" x14ac:dyDescent="0.25"/>
    <row r="1643" x14ac:dyDescent="0.25"/>
    <row r="1644" x14ac:dyDescent="0.25"/>
    <row r="1645" x14ac:dyDescent="0.25"/>
    <row r="1646" x14ac:dyDescent="0.25"/>
    <row r="1647" x14ac:dyDescent="0.25"/>
    <row r="1648" x14ac:dyDescent="0.25"/>
    <row r="1649" x14ac:dyDescent="0.25"/>
    <row r="1650" x14ac:dyDescent="0.25"/>
    <row r="1651" x14ac:dyDescent="0.25"/>
    <row r="1652" x14ac:dyDescent="0.25"/>
    <row r="1653" x14ac:dyDescent="0.25"/>
    <row r="1654" x14ac:dyDescent="0.25"/>
    <row r="1655" x14ac:dyDescent="0.25"/>
    <row r="1656" x14ac:dyDescent="0.25"/>
    <row r="1657" x14ac:dyDescent="0.25"/>
    <row r="1658" x14ac:dyDescent="0.25"/>
    <row r="1659" x14ac:dyDescent="0.25"/>
    <row r="1660" x14ac:dyDescent="0.25"/>
    <row r="1661" x14ac:dyDescent="0.25"/>
    <row r="1662" x14ac:dyDescent="0.25"/>
    <row r="1663" x14ac:dyDescent="0.25"/>
    <row r="1664" x14ac:dyDescent="0.25"/>
    <row r="1665" x14ac:dyDescent="0.25"/>
    <row r="1666" x14ac:dyDescent="0.25"/>
    <row r="1667" x14ac:dyDescent="0.25"/>
    <row r="1668" x14ac:dyDescent="0.25"/>
    <row r="1669" x14ac:dyDescent="0.25"/>
    <row r="1670" x14ac:dyDescent="0.25"/>
    <row r="1671" x14ac:dyDescent="0.25"/>
    <row r="1672" x14ac:dyDescent="0.25"/>
    <row r="1673" x14ac:dyDescent="0.25"/>
    <row r="1674" x14ac:dyDescent="0.25"/>
    <row r="1675" x14ac:dyDescent="0.25"/>
    <row r="1676" x14ac:dyDescent="0.25"/>
    <row r="1677" x14ac:dyDescent="0.25"/>
    <row r="1678" x14ac:dyDescent="0.25"/>
    <row r="1679" x14ac:dyDescent="0.25"/>
    <row r="1680" x14ac:dyDescent="0.25"/>
    <row r="1681" x14ac:dyDescent="0.25"/>
    <row r="1682" x14ac:dyDescent="0.25"/>
    <row r="1683" x14ac:dyDescent="0.25"/>
    <row r="1684" x14ac:dyDescent="0.25"/>
    <row r="1685" x14ac:dyDescent="0.25"/>
    <row r="1686" x14ac:dyDescent="0.25"/>
    <row r="1687" x14ac:dyDescent="0.25"/>
    <row r="1688" x14ac:dyDescent="0.25"/>
    <row r="1689" x14ac:dyDescent="0.25"/>
    <row r="1690" x14ac:dyDescent="0.25"/>
    <row r="1691" x14ac:dyDescent="0.25"/>
    <row r="1692" x14ac:dyDescent="0.25"/>
    <row r="1693" x14ac:dyDescent="0.25"/>
    <row r="1694" x14ac:dyDescent="0.25"/>
    <row r="1695" x14ac:dyDescent="0.25"/>
    <row r="1696" x14ac:dyDescent="0.25"/>
    <row r="1697" x14ac:dyDescent="0.25"/>
    <row r="1698" x14ac:dyDescent="0.25"/>
    <row r="1699" x14ac:dyDescent="0.25"/>
    <row r="1700" x14ac:dyDescent="0.25"/>
    <row r="1701" x14ac:dyDescent="0.25"/>
    <row r="1702" x14ac:dyDescent="0.25"/>
    <row r="1703" x14ac:dyDescent="0.25"/>
    <row r="1704" x14ac:dyDescent="0.25"/>
    <row r="1705" x14ac:dyDescent="0.25"/>
    <row r="1706" x14ac:dyDescent="0.25"/>
    <row r="1707" x14ac:dyDescent="0.25"/>
    <row r="1708" x14ac:dyDescent="0.25"/>
    <row r="1709" x14ac:dyDescent="0.25"/>
    <row r="1710" x14ac:dyDescent="0.25"/>
    <row r="1711" x14ac:dyDescent="0.25"/>
    <row r="1712" x14ac:dyDescent="0.25"/>
    <row r="1713" x14ac:dyDescent="0.25"/>
    <row r="1714" x14ac:dyDescent="0.25"/>
    <row r="1715" x14ac:dyDescent="0.25"/>
    <row r="1716" x14ac:dyDescent="0.25"/>
    <row r="1717" x14ac:dyDescent="0.25"/>
    <row r="1718" x14ac:dyDescent="0.25"/>
    <row r="1719" x14ac:dyDescent="0.25"/>
    <row r="1720" x14ac:dyDescent="0.25"/>
    <row r="1721" x14ac:dyDescent="0.25"/>
    <row r="1722" x14ac:dyDescent="0.25"/>
    <row r="1723" x14ac:dyDescent="0.25"/>
    <row r="1724" x14ac:dyDescent="0.25"/>
    <row r="1725" x14ac:dyDescent="0.25"/>
    <row r="1726" x14ac:dyDescent="0.25"/>
    <row r="1727" x14ac:dyDescent="0.25"/>
    <row r="1728" x14ac:dyDescent="0.25"/>
    <row r="1729" x14ac:dyDescent="0.25"/>
    <row r="1730" x14ac:dyDescent="0.25"/>
    <row r="1731" x14ac:dyDescent="0.25"/>
    <row r="1732" x14ac:dyDescent="0.25"/>
    <row r="1733" x14ac:dyDescent="0.25"/>
    <row r="1734" x14ac:dyDescent="0.25"/>
    <row r="1735" x14ac:dyDescent="0.25"/>
    <row r="1736" x14ac:dyDescent="0.25"/>
    <row r="1737" x14ac:dyDescent="0.25"/>
    <row r="1738" x14ac:dyDescent="0.25"/>
    <row r="1739" x14ac:dyDescent="0.25"/>
    <row r="1740" x14ac:dyDescent="0.25"/>
    <row r="1741" x14ac:dyDescent="0.25"/>
    <row r="1742" x14ac:dyDescent="0.25"/>
    <row r="1743" x14ac:dyDescent="0.25"/>
    <row r="1744" x14ac:dyDescent="0.25"/>
    <row r="1745" x14ac:dyDescent="0.25"/>
    <row r="1746" x14ac:dyDescent="0.25"/>
    <row r="1747" x14ac:dyDescent="0.25"/>
    <row r="1748" x14ac:dyDescent="0.25"/>
    <row r="1749" x14ac:dyDescent="0.25"/>
    <row r="1750" x14ac:dyDescent="0.25"/>
    <row r="1751" x14ac:dyDescent="0.25"/>
    <row r="1752" x14ac:dyDescent="0.25"/>
    <row r="1753" x14ac:dyDescent="0.25"/>
    <row r="1754" x14ac:dyDescent="0.25"/>
    <row r="1755" x14ac:dyDescent="0.25"/>
    <row r="1756" x14ac:dyDescent="0.25"/>
    <row r="1757" x14ac:dyDescent="0.25"/>
    <row r="1758" x14ac:dyDescent="0.25"/>
    <row r="1759" x14ac:dyDescent="0.25"/>
    <row r="1760" x14ac:dyDescent="0.25"/>
    <row r="1761" x14ac:dyDescent="0.25"/>
    <row r="1762" x14ac:dyDescent="0.25"/>
    <row r="1763" x14ac:dyDescent="0.25"/>
    <row r="1764" x14ac:dyDescent="0.25"/>
    <row r="1765" x14ac:dyDescent="0.25"/>
    <row r="1766" x14ac:dyDescent="0.25"/>
    <row r="1767" x14ac:dyDescent="0.25"/>
    <row r="1768" x14ac:dyDescent="0.25"/>
    <row r="1769" x14ac:dyDescent="0.25"/>
    <row r="1770" x14ac:dyDescent="0.25"/>
    <row r="1771" x14ac:dyDescent="0.25"/>
    <row r="1772" x14ac:dyDescent="0.25"/>
    <row r="1773" x14ac:dyDescent="0.25"/>
    <row r="1774" x14ac:dyDescent="0.25"/>
    <row r="1775" x14ac:dyDescent="0.25"/>
    <row r="1776" x14ac:dyDescent="0.25"/>
    <row r="1777" x14ac:dyDescent="0.25"/>
    <row r="1778" x14ac:dyDescent="0.25"/>
    <row r="1779" x14ac:dyDescent="0.25"/>
    <row r="1780" x14ac:dyDescent="0.25"/>
    <row r="1781" x14ac:dyDescent="0.25"/>
    <row r="1782" x14ac:dyDescent="0.25"/>
    <row r="1783" x14ac:dyDescent="0.25"/>
    <row r="1784" x14ac:dyDescent="0.25"/>
    <row r="1785" x14ac:dyDescent="0.25"/>
    <row r="1786" x14ac:dyDescent="0.25"/>
    <row r="1787" x14ac:dyDescent="0.25"/>
    <row r="1788" x14ac:dyDescent="0.25"/>
    <row r="1789" x14ac:dyDescent="0.25"/>
    <row r="1790" x14ac:dyDescent="0.25"/>
    <row r="1791" x14ac:dyDescent="0.25"/>
    <row r="1792" x14ac:dyDescent="0.25"/>
    <row r="1793" x14ac:dyDescent="0.25"/>
    <row r="1794" x14ac:dyDescent="0.25"/>
    <row r="1795" x14ac:dyDescent="0.25"/>
    <row r="1796" x14ac:dyDescent="0.25"/>
    <row r="1797" x14ac:dyDescent="0.25"/>
    <row r="1798" x14ac:dyDescent="0.25"/>
    <row r="1799" x14ac:dyDescent="0.25"/>
    <row r="1800" x14ac:dyDescent="0.25"/>
    <row r="1801" x14ac:dyDescent="0.25"/>
    <row r="1802" x14ac:dyDescent="0.25"/>
    <row r="1803" x14ac:dyDescent="0.25"/>
    <row r="1804" x14ac:dyDescent="0.25"/>
    <row r="1805" x14ac:dyDescent="0.25"/>
    <row r="1806" x14ac:dyDescent="0.25"/>
    <row r="1807" x14ac:dyDescent="0.25"/>
    <row r="1808" x14ac:dyDescent="0.25"/>
    <row r="1809" x14ac:dyDescent="0.25"/>
    <row r="1810" x14ac:dyDescent="0.25"/>
    <row r="1811" x14ac:dyDescent="0.25"/>
    <row r="1812" x14ac:dyDescent="0.25"/>
    <row r="1813" x14ac:dyDescent="0.25"/>
    <row r="1814" x14ac:dyDescent="0.25"/>
    <row r="1815" x14ac:dyDescent="0.25"/>
    <row r="1816" x14ac:dyDescent="0.25"/>
    <row r="1817" x14ac:dyDescent="0.25"/>
    <row r="1818" x14ac:dyDescent="0.25"/>
    <row r="1819" x14ac:dyDescent="0.25"/>
    <row r="1820" x14ac:dyDescent="0.25"/>
    <row r="1821" x14ac:dyDescent="0.25"/>
    <row r="1822" x14ac:dyDescent="0.25"/>
    <row r="1823" x14ac:dyDescent="0.25"/>
    <row r="1824" x14ac:dyDescent="0.25"/>
    <row r="1825" x14ac:dyDescent="0.25"/>
    <row r="1826" x14ac:dyDescent="0.25"/>
    <row r="1827" x14ac:dyDescent="0.25"/>
    <row r="1828" x14ac:dyDescent="0.25"/>
    <row r="1829" x14ac:dyDescent="0.25"/>
    <row r="1830" x14ac:dyDescent="0.25"/>
    <row r="1831" x14ac:dyDescent="0.25"/>
    <row r="1832" x14ac:dyDescent="0.25"/>
    <row r="1833" x14ac:dyDescent="0.25"/>
    <row r="1834" x14ac:dyDescent="0.25"/>
    <row r="1835" x14ac:dyDescent="0.25"/>
    <row r="1836" x14ac:dyDescent="0.25"/>
    <row r="1837" x14ac:dyDescent="0.25"/>
    <row r="1838" x14ac:dyDescent="0.25"/>
    <row r="1839" x14ac:dyDescent="0.25"/>
    <row r="1840" x14ac:dyDescent="0.25"/>
    <row r="1841" x14ac:dyDescent="0.25"/>
    <row r="1842" x14ac:dyDescent="0.25"/>
    <row r="1843" x14ac:dyDescent="0.25"/>
    <row r="1844" x14ac:dyDescent="0.25"/>
    <row r="1845" x14ac:dyDescent="0.25"/>
    <row r="1846" x14ac:dyDescent="0.25"/>
    <row r="1847" x14ac:dyDescent="0.25"/>
    <row r="1848" x14ac:dyDescent="0.25"/>
    <row r="1849" x14ac:dyDescent="0.25"/>
    <row r="1850" x14ac:dyDescent="0.25"/>
    <row r="1851" x14ac:dyDescent="0.25"/>
    <row r="1852" x14ac:dyDescent="0.25"/>
    <row r="1853" x14ac:dyDescent="0.25"/>
    <row r="1854" x14ac:dyDescent="0.25"/>
    <row r="1855" x14ac:dyDescent="0.25"/>
    <row r="1856" x14ac:dyDescent="0.25"/>
    <row r="1857" x14ac:dyDescent="0.25"/>
    <row r="1858" x14ac:dyDescent="0.25"/>
    <row r="1859" x14ac:dyDescent="0.25"/>
    <row r="1860" x14ac:dyDescent="0.25"/>
    <row r="1861" x14ac:dyDescent="0.25"/>
    <row r="1862" x14ac:dyDescent="0.25"/>
    <row r="1863" x14ac:dyDescent="0.25"/>
    <row r="1864" x14ac:dyDescent="0.25"/>
    <row r="1865" x14ac:dyDescent="0.25"/>
    <row r="1866" x14ac:dyDescent="0.25"/>
    <row r="1867" x14ac:dyDescent="0.25"/>
    <row r="1868" x14ac:dyDescent="0.25"/>
    <row r="1869" x14ac:dyDescent="0.25"/>
    <row r="1870" x14ac:dyDescent="0.25"/>
    <row r="1871" x14ac:dyDescent="0.25"/>
    <row r="1872" x14ac:dyDescent="0.25"/>
    <row r="1873" x14ac:dyDescent="0.25"/>
    <row r="1874" x14ac:dyDescent="0.25"/>
    <row r="1875" x14ac:dyDescent="0.25"/>
    <row r="1876" x14ac:dyDescent="0.25"/>
    <row r="1877" x14ac:dyDescent="0.25"/>
    <row r="1878" x14ac:dyDescent="0.25"/>
    <row r="1879" x14ac:dyDescent="0.25"/>
    <row r="1880" x14ac:dyDescent="0.25"/>
    <row r="1881" x14ac:dyDescent="0.25"/>
    <row r="1882" x14ac:dyDescent="0.25"/>
    <row r="1883" x14ac:dyDescent="0.25"/>
    <row r="1884" x14ac:dyDescent="0.25"/>
    <row r="1885" x14ac:dyDescent="0.25"/>
    <row r="1886" x14ac:dyDescent="0.25"/>
    <row r="1887" x14ac:dyDescent="0.25"/>
    <row r="1888" x14ac:dyDescent="0.25"/>
    <row r="1889" x14ac:dyDescent="0.25"/>
    <row r="1890" x14ac:dyDescent="0.25"/>
    <row r="1891" x14ac:dyDescent="0.25"/>
    <row r="1892" x14ac:dyDescent="0.25"/>
    <row r="1893" x14ac:dyDescent="0.25"/>
    <row r="1894" x14ac:dyDescent="0.25"/>
    <row r="1895" x14ac:dyDescent="0.25"/>
    <row r="1896" x14ac:dyDescent="0.25"/>
    <row r="1897" x14ac:dyDescent="0.25"/>
    <row r="1898" x14ac:dyDescent="0.25"/>
    <row r="1899" x14ac:dyDescent="0.25"/>
    <row r="1900" x14ac:dyDescent="0.25"/>
    <row r="1901" x14ac:dyDescent="0.25"/>
    <row r="1902" x14ac:dyDescent="0.25"/>
    <row r="1903" x14ac:dyDescent="0.25"/>
    <row r="1904" x14ac:dyDescent="0.25"/>
    <row r="1905" x14ac:dyDescent="0.25"/>
    <row r="1906" x14ac:dyDescent="0.25"/>
    <row r="1907" x14ac:dyDescent="0.25"/>
    <row r="1908" x14ac:dyDescent="0.25"/>
    <row r="1909" x14ac:dyDescent="0.25"/>
    <row r="1910" x14ac:dyDescent="0.25"/>
    <row r="1911" x14ac:dyDescent="0.25"/>
    <row r="1912" x14ac:dyDescent="0.25"/>
    <row r="1913" x14ac:dyDescent="0.25"/>
    <row r="1914" x14ac:dyDescent="0.25"/>
    <row r="1915" x14ac:dyDescent="0.25"/>
    <row r="1916" x14ac:dyDescent="0.25"/>
    <row r="1917" x14ac:dyDescent="0.25"/>
    <row r="1918" x14ac:dyDescent="0.25"/>
    <row r="1919" x14ac:dyDescent="0.25"/>
    <row r="1920" x14ac:dyDescent="0.25"/>
    <row r="1921" x14ac:dyDescent="0.25"/>
    <row r="1922" x14ac:dyDescent="0.25"/>
    <row r="1923" x14ac:dyDescent="0.25"/>
    <row r="1924" x14ac:dyDescent="0.25"/>
    <row r="1925" x14ac:dyDescent="0.25"/>
    <row r="1926" x14ac:dyDescent="0.25"/>
    <row r="1927" x14ac:dyDescent="0.25"/>
    <row r="1928" x14ac:dyDescent="0.25"/>
    <row r="1929" x14ac:dyDescent="0.25"/>
    <row r="1930" x14ac:dyDescent="0.25"/>
    <row r="1931" x14ac:dyDescent="0.25"/>
    <row r="1932" x14ac:dyDescent="0.25"/>
    <row r="1933" x14ac:dyDescent="0.25"/>
    <row r="1934" x14ac:dyDescent="0.25"/>
    <row r="1935" x14ac:dyDescent="0.25"/>
    <row r="1936" x14ac:dyDescent="0.25"/>
    <row r="1937" x14ac:dyDescent="0.25"/>
    <row r="1938" x14ac:dyDescent="0.25"/>
    <row r="1939" x14ac:dyDescent="0.25"/>
    <row r="1940" x14ac:dyDescent="0.25"/>
    <row r="1941" x14ac:dyDescent="0.25"/>
    <row r="1942" x14ac:dyDescent="0.25"/>
    <row r="1943" x14ac:dyDescent="0.25"/>
    <row r="1944" x14ac:dyDescent="0.25"/>
    <row r="1945" x14ac:dyDescent="0.25"/>
    <row r="1946" x14ac:dyDescent="0.25"/>
    <row r="1947" x14ac:dyDescent="0.25"/>
    <row r="1948" x14ac:dyDescent="0.25"/>
    <row r="1949" x14ac:dyDescent="0.25"/>
    <row r="1950" x14ac:dyDescent="0.25"/>
    <row r="1951" x14ac:dyDescent="0.25"/>
    <row r="1952" x14ac:dyDescent="0.25"/>
    <row r="1953" x14ac:dyDescent="0.25"/>
    <row r="1954" x14ac:dyDescent="0.25"/>
    <row r="1955" x14ac:dyDescent="0.25"/>
    <row r="1956" x14ac:dyDescent="0.25"/>
    <row r="1957" x14ac:dyDescent="0.25"/>
    <row r="1958" x14ac:dyDescent="0.25"/>
    <row r="1959" x14ac:dyDescent="0.25"/>
    <row r="1960" x14ac:dyDescent="0.25"/>
    <row r="1961" x14ac:dyDescent="0.25"/>
    <row r="1962" x14ac:dyDescent="0.25"/>
    <row r="1963" x14ac:dyDescent="0.25"/>
    <row r="1964" x14ac:dyDescent="0.25"/>
    <row r="1965" x14ac:dyDescent="0.25"/>
    <row r="1966" x14ac:dyDescent="0.25"/>
    <row r="1967" x14ac:dyDescent="0.25"/>
    <row r="1968" x14ac:dyDescent="0.25"/>
    <row r="1969" x14ac:dyDescent="0.25"/>
    <row r="1970" x14ac:dyDescent="0.25"/>
    <row r="1971" x14ac:dyDescent="0.25"/>
    <row r="1972" x14ac:dyDescent="0.25"/>
    <row r="1973" x14ac:dyDescent="0.25"/>
    <row r="1974" x14ac:dyDescent="0.25"/>
    <row r="1975" x14ac:dyDescent="0.25"/>
    <row r="1976" x14ac:dyDescent="0.25"/>
    <row r="1977" x14ac:dyDescent="0.25"/>
    <row r="1978" x14ac:dyDescent="0.25"/>
    <row r="1979" x14ac:dyDescent="0.25"/>
    <row r="1980" x14ac:dyDescent="0.25"/>
    <row r="1981" x14ac:dyDescent="0.25"/>
    <row r="1982" x14ac:dyDescent="0.25"/>
    <row r="1983" x14ac:dyDescent="0.25"/>
    <row r="1984" x14ac:dyDescent="0.25"/>
    <row r="1985" x14ac:dyDescent="0.25"/>
    <row r="1986" x14ac:dyDescent="0.25"/>
    <row r="1987" x14ac:dyDescent="0.25"/>
    <row r="1988" x14ac:dyDescent="0.25"/>
    <row r="1989" x14ac:dyDescent="0.25"/>
    <row r="1990" x14ac:dyDescent="0.25"/>
    <row r="1991" x14ac:dyDescent="0.25"/>
    <row r="1992" x14ac:dyDescent="0.25"/>
    <row r="1993" x14ac:dyDescent="0.25"/>
    <row r="1994" x14ac:dyDescent="0.25"/>
    <row r="1995" x14ac:dyDescent="0.25"/>
    <row r="1996" x14ac:dyDescent="0.25"/>
    <row r="1997" x14ac:dyDescent="0.25"/>
    <row r="1998" x14ac:dyDescent="0.25"/>
    <row r="1999" x14ac:dyDescent="0.25"/>
    <row r="2000" x14ac:dyDescent="0.25"/>
    <row r="2001" x14ac:dyDescent="0.25"/>
    <row r="2002" x14ac:dyDescent="0.25"/>
    <row r="2003" x14ac:dyDescent="0.25"/>
    <row r="2004" x14ac:dyDescent="0.25"/>
    <row r="2005" x14ac:dyDescent="0.25"/>
    <row r="2006" x14ac:dyDescent="0.25"/>
    <row r="2007" x14ac:dyDescent="0.25"/>
    <row r="2008" x14ac:dyDescent="0.25"/>
    <row r="2009" x14ac:dyDescent="0.25"/>
    <row r="2010" x14ac:dyDescent="0.25"/>
    <row r="2011" x14ac:dyDescent="0.25"/>
    <row r="2012" x14ac:dyDescent="0.25"/>
    <row r="2013" x14ac:dyDescent="0.25"/>
    <row r="2014" x14ac:dyDescent="0.25"/>
    <row r="2015" x14ac:dyDescent="0.25"/>
    <row r="2016" x14ac:dyDescent="0.25"/>
    <row r="2017" x14ac:dyDescent="0.25"/>
    <row r="2018" x14ac:dyDescent="0.25"/>
    <row r="2019" x14ac:dyDescent="0.25"/>
    <row r="2020" x14ac:dyDescent="0.25"/>
    <row r="2021" x14ac:dyDescent="0.25"/>
    <row r="2022" x14ac:dyDescent="0.25"/>
    <row r="2023" x14ac:dyDescent="0.25"/>
    <row r="2024" x14ac:dyDescent="0.25"/>
    <row r="2025" x14ac:dyDescent="0.25"/>
    <row r="2026" x14ac:dyDescent="0.25"/>
    <row r="2027" x14ac:dyDescent="0.25"/>
    <row r="2028" x14ac:dyDescent="0.25"/>
    <row r="2029" x14ac:dyDescent="0.25"/>
    <row r="2030" x14ac:dyDescent="0.25"/>
    <row r="2031" x14ac:dyDescent="0.25"/>
    <row r="2032" x14ac:dyDescent="0.25"/>
    <row r="2033" x14ac:dyDescent="0.25"/>
    <row r="2034" x14ac:dyDescent="0.25"/>
    <row r="2035" x14ac:dyDescent="0.25"/>
    <row r="2036" x14ac:dyDescent="0.25"/>
    <row r="2037" x14ac:dyDescent="0.25"/>
    <row r="2038" x14ac:dyDescent="0.25"/>
    <row r="2039" x14ac:dyDescent="0.25"/>
    <row r="2040" x14ac:dyDescent="0.25"/>
    <row r="2041" x14ac:dyDescent="0.25"/>
    <row r="2042" x14ac:dyDescent="0.25"/>
    <row r="2043" x14ac:dyDescent="0.25"/>
    <row r="2044" x14ac:dyDescent="0.25"/>
    <row r="2045" x14ac:dyDescent="0.25"/>
    <row r="2046" x14ac:dyDescent="0.25"/>
    <row r="2047" x14ac:dyDescent="0.25"/>
    <row r="2048" x14ac:dyDescent="0.25"/>
    <row r="2049" x14ac:dyDescent="0.25"/>
    <row r="2050" x14ac:dyDescent="0.25"/>
    <row r="2051" x14ac:dyDescent="0.25"/>
    <row r="2052" x14ac:dyDescent="0.25"/>
    <row r="2053" x14ac:dyDescent="0.25"/>
    <row r="2054" x14ac:dyDescent="0.25"/>
    <row r="2055" x14ac:dyDescent="0.25"/>
    <row r="2056" x14ac:dyDescent="0.25"/>
    <row r="2057" x14ac:dyDescent="0.25"/>
    <row r="2058" x14ac:dyDescent="0.25"/>
    <row r="2059" x14ac:dyDescent="0.25"/>
    <row r="2060" x14ac:dyDescent="0.25"/>
    <row r="2061" x14ac:dyDescent="0.25"/>
    <row r="2062" x14ac:dyDescent="0.25"/>
    <row r="2063" x14ac:dyDescent="0.25"/>
    <row r="2064" x14ac:dyDescent="0.25"/>
    <row r="2065" x14ac:dyDescent="0.25"/>
    <row r="2066" x14ac:dyDescent="0.25"/>
    <row r="2067" x14ac:dyDescent="0.25"/>
    <row r="2068" x14ac:dyDescent="0.25"/>
    <row r="2069" x14ac:dyDescent="0.25"/>
    <row r="2070" x14ac:dyDescent="0.25"/>
    <row r="2071" x14ac:dyDescent="0.25"/>
    <row r="2072" x14ac:dyDescent="0.25"/>
    <row r="2073" x14ac:dyDescent="0.25"/>
    <row r="2074" x14ac:dyDescent="0.25"/>
    <row r="2075" x14ac:dyDescent="0.25"/>
    <row r="2076" x14ac:dyDescent="0.25"/>
    <row r="2077" x14ac:dyDescent="0.25"/>
    <row r="2078" x14ac:dyDescent="0.25"/>
    <row r="2079" x14ac:dyDescent="0.25"/>
    <row r="2080" x14ac:dyDescent="0.25"/>
    <row r="2081" x14ac:dyDescent="0.25"/>
    <row r="2082" x14ac:dyDescent="0.25"/>
    <row r="2083" x14ac:dyDescent="0.25"/>
    <row r="2084" x14ac:dyDescent="0.25"/>
    <row r="2085" x14ac:dyDescent="0.25"/>
    <row r="2086" x14ac:dyDescent="0.25"/>
    <row r="2087" x14ac:dyDescent="0.25"/>
    <row r="2088" x14ac:dyDescent="0.25"/>
    <row r="2089" x14ac:dyDescent="0.25"/>
    <row r="2090" x14ac:dyDescent="0.25"/>
    <row r="2091" x14ac:dyDescent="0.25"/>
    <row r="2092" x14ac:dyDescent="0.25"/>
    <row r="2093" x14ac:dyDescent="0.25"/>
    <row r="2094" x14ac:dyDescent="0.25"/>
    <row r="2095" x14ac:dyDescent="0.25"/>
    <row r="2096" x14ac:dyDescent="0.25"/>
    <row r="2097" x14ac:dyDescent="0.25"/>
    <row r="2098" x14ac:dyDescent="0.25"/>
    <row r="2099" x14ac:dyDescent="0.25"/>
    <row r="2100" x14ac:dyDescent="0.25"/>
    <row r="2101" x14ac:dyDescent="0.25"/>
    <row r="2102" x14ac:dyDescent="0.25"/>
    <row r="2103" x14ac:dyDescent="0.25"/>
    <row r="2104" x14ac:dyDescent="0.25"/>
    <row r="2105" x14ac:dyDescent="0.25"/>
    <row r="2106" x14ac:dyDescent="0.25"/>
    <row r="2107" x14ac:dyDescent="0.25"/>
    <row r="2108" x14ac:dyDescent="0.25"/>
    <row r="2109" x14ac:dyDescent="0.25"/>
    <row r="2110" x14ac:dyDescent="0.25"/>
    <row r="2111" x14ac:dyDescent="0.25"/>
    <row r="2112" x14ac:dyDescent="0.25"/>
    <row r="2113" x14ac:dyDescent="0.25"/>
    <row r="2114" x14ac:dyDescent="0.25"/>
    <row r="2115" x14ac:dyDescent="0.25"/>
    <row r="2116" x14ac:dyDescent="0.25"/>
    <row r="2117" x14ac:dyDescent="0.25"/>
    <row r="2118" x14ac:dyDescent="0.25"/>
    <row r="2119" x14ac:dyDescent="0.25"/>
    <row r="2120" x14ac:dyDescent="0.25"/>
    <row r="2121" x14ac:dyDescent="0.25"/>
    <row r="2122" x14ac:dyDescent="0.25"/>
    <row r="2123" x14ac:dyDescent="0.25"/>
    <row r="2124" x14ac:dyDescent="0.25"/>
    <row r="2125" x14ac:dyDescent="0.25"/>
    <row r="2126" x14ac:dyDescent="0.25"/>
    <row r="2127" x14ac:dyDescent="0.25"/>
    <row r="2128" x14ac:dyDescent="0.25"/>
    <row r="2129" x14ac:dyDescent="0.25"/>
    <row r="2130" x14ac:dyDescent="0.25"/>
    <row r="2131" x14ac:dyDescent="0.25"/>
    <row r="2132" x14ac:dyDescent="0.25"/>
    <row r="2133" x14ac:dyDescent="0.25"/>
    <row r="2134" x14ac:dyDescent="0.25"/>
    <row r="2135" x14ac:dyDescent="0.25"/>
    <row r="2136" x14ac:dyDescent="0.25"/>
    <row r="2137" x14ac:dyDescent="0.25"/>
    <row r="2138" x14ac:dyDescent="0.25"/>
    <row r="2139" x14ac:dyDescent="0.25"/>
    <row r="2140" x14ac:dyDescent="0.25"/>
    <row r="2141" x14ac:dyDescent="0.25"/>
    <row r="2142" x14ac:dyDescent="0.25"/>
    <row r="2143" x14ac:dyDescent="0.25"/>
    <row r="2144" x14ac:dyDescent="0.25"/>
    <row r="2145" x14ac:dyDescent="0.25"/>
    <row r="2146" x14ac:dyDescent="0.25"/>
    <row r="2147" x14ac:dyDescent="0.25"/>
    <row r="2148" x14ac:dyDescent="0.25"/>
    <row r="2149" x14ac:dyDescent="0.25"/>
    <row r="2150" x14ac:dyDescent="0.25"/>
    <row r="2151" x14ac:dyDescent="0.25"/>
    <row r="2152" x14ac:dyDescent="0.25"/>
    <row r="2153" x14ac:dyDescent="0.25"/>
    <row r="2154" x14ac:dyDescent="0.25"/>
    <row r="2155" x14ac:dyDescent="0.25"/>
    <row r="2156" x14ac:dyDescent="0.25"/>
    <row r="2157" x14ac:dyDescent="0.25"/>
    <row r="2158" x14ac:dyDescent="0.25"/>
    <row r="2159" x14ac:dyDescent="0.25"/>
    <row r="2160" x14ac:dyDescent="0.25"/>
    <row r="2161" x14ac:dyDescent="0.25"/>
    <row r="2162" x14ac:dyDescent="0.25"/>
    <row r="2163" x14ac:dyDescent="0.25"/>
    <row r="2164" x14ac:dyDescent="0.25"/>
    <row r="2165" x14ac:dyDescent="0.25"/>
    <row r="2166" x14ac:dyDescent="0.25"/>
    <row r="2167" x14ac:dyDescent="0.25"/>
    <row r="2168" x14ac:dyDescent="0.25"/>
    <row r="2169" x14ac:dyDescent="0.25"/>
    <row r="2170" x14ac:dyDescent="0.25"/>
    <row r="2171" x14ac:dyDescent="0.25"/>
    <row r="2172" x14ac:dyDescent="0.25"/>
    <row r="2173" x14ac:dyDescent="0.25"/>
    <row r="2174" x14ac:dyDescent="0.25"/>
    <row r="2175" x14ac:dyDescent="0.25"/>
    <row r="2176" x14ac:dyDescent="0.25"/>
    <row r="2177" x14ac:dyDescent="0.25"/>
    <row r="2178" x14ac:dyDescent="0.25"/>
    <row r="2179" x14ac:dyDescent="0.25"/>
    <row r="2180" x14ac:dyDescent="0.25"/>
    <row r="2181" x14ac:dyDescent="0.25"/>
    <row r="2182" x14ac:dyDescent="0.25"/>
    <row r="2183" x14ac:dyDescent="0.25"/>
    <row r="2184" x14ac:dyDescent="0.25"/>
    <row r="2185" x14ac:dyDescent="0.25"/>
    <row r="2186" x14ac:dyDescent="0.25"/>
    <row r="2187" x14ac:dyDescent="0.25"/>
    <row r="2188" x14ac:dyDescent="0.25"/>
    <row r="2189" x14ac:dyDescent="0.25"/>
    <row r="2190" x14ac:dyDescent="0.25"/>
    <row r="2191" x14ac:dyDescent="0.25"/>
    <row r="2192" x14ac:dyDescent="0.25"/>
    <row r="2193" x14ac:dyDescent="0.25"/>
    <row r="2194" x14ac:dyDescent="0.25"/>
    <row r="2195" x14ac:dyDescent="0.25"/>
    <row r="2196" x14ac:dyDescent="0.25"/>
    <row r="2197" x14ac:dyDescent="0.25"/>
    <row r="2198" x14ac:dyDescent="0.25"/>
    <row r="2199" x14ac:dyDescent="0.25"/>
    <row r="2200" x14ac:dyDescent="0.25"/>
    <row r="2201" x14ac:dyDescent="0.25"/>
    <row r="2202" x14ac:dyDescent="0.25"/>
    <row r="2203" x14ac:dyDescent="0.25"/>
    <row r="2204" x14ac:dyDescent="0.25"/>
    <row r="2205" x14ac:dyDescent="0.25"/>
    <row r="2206" x14ac:dyDescent="0.25"/>
    <row r="2207" x14ac:dyDescent="0.25"/>
    <row r="2208" x14ac:dyDescent="0.25"/>
    <row r="2209" x14ac:dyDescent="0.25"/>
    <row r="2210" x14ac:dyDescent="0.25"/>
    <row r="2211" x14ac:dyDescent="0.25"/>
    <row r="2212" x14ac:dyDescent="0.25"/>
    <row r="2213" x14ac:dyDescent="0.25"/>
    <row r="2214" x14ac:dyDescent="0.25"/>
    <row r="2215" x14ac:dyDescent="0.25"/>
    <row r="2216" x14ac:dyDescent="0.25"/>
    <row r="2217" x14ac:dyDescent="0.25"/>
    <row r="2218" x14ac:dyDescent="0.25"/>
    <row r="2219" x14ac:dyDescent="0.25"/>
    <row r="2220" x14ac:dyDescent="0.25"/>
    <row r="2221" x14ac:dyDescent="0.25"/>
    <row r="2222" x14ac:dyDescent="0.25"/>
    <row r="2223" x14ac:dyDescent="0.25"/>
    <row r="2224" x14ac:dyDescent="0.25"/>
    <row r="2225" x14ac:dyDescent="0.25"/>
    <row r="2226" x14ac:dyDescent="0.25"/>
    <row r="2227" x14ac:dyDescent="0.25"/>
    <row r="2228" x14ac:dyDescent="0.25"/>
    <row r="2229" x14ac:dyDescent="0.25"/>
    <row r="2230" x14ac:dyDescent="0.25"/>
    <row r="2231" x14ac:dyDescent="0.25"/>
    <row r="2232" x14ac:dyDescent="0.25"/>
    <row r="2233" x14ac:dyDescent="0.25"/>
    <row r="2234" x14ac:dyDescent="0.25"/>
    <row r="2235" x14ac:dyDescent="0.25"/>
    <row r="2236" x14ac:dyDescent="0.25"/>
    <row r="2237" x14ac:dyDescent="0.25"/>
    <row r="2238" x14ac:dyDescent="0.25"/>
    <row r="2239" x14ac:dyDescent="0.25"/>
    <row r="2240" x14ac:dyDescent="0.25"/>
    <row r="2241" x14ac:dyDescent="0.25"/>
    <row r="2242" x14ac:dyDescent="0.25"/>
    <row r="2243" x14ac:dyDescent="0.25"/>
    <row r="2244" x14ac:dyDescent="0.25"/>
    <row r="2245" x14ac:dyDescent="0.25"/>
    <row r="2246" x14ac:dyDescent="0.25"/>
    <row r="2247" x14ac:dyDescent="0.25"/>
    <row r="2248" x14ac:dyDescent="0.25"/>
    <row r="2249" x14ac:dyDescent="0.25"/>
    <row r="2250" x14ac:dyDescent="0.25"/>
    <row r="2251" x14ac:dyDescent="0.25"/>
    <row r="2252" x14ac:dyDescent="0.25"/>
    <row r="2253" x14ac:dyDescent="0.25"/>
    <row r="2254" x14ac:dyDescent="0.25"/>
    <row r="2255" x14ac:dyDescent="0.25"/>
    <row r="2256" x14ac:dyDescent="0.25"/>
    <row r="2257" x14ac:dyDescent="0.25"/>
    <row r="2258" x14ac:dyDescent="0.25"/>
    <row r="2259" x14ac:dyDescent="0.25"/>
    <row r="2260" x14ac:dyDescent="0.25"/>
    <row r="2261" x14ac:dyDescent="0.25"/>
    <row r="2262" x14ac:dyDescent="0.25"/>
    <row r="2263" x14ac:dyDescent="0.25"/>
    <row r="2264" x14ac:dyDescent="0.25"/>
    <row r="2265" x14ac:dyDescent="0.25"/>
    <row r="2266" x14ac:dyDescent="0.25"/>
    <row r="2267" x14ac:dyDescent="0.25"/>
    <row r="2268" x14ac:dyDescent="0.25"/>
    <row r="2269" x14ac:dyDescent="0.25"/>
    <row r="2270" x14ac:dyDescent="0.25"/>
    <row r="2271" x14ac:dyDescent="0.25"/>
    <row r="2272" x14ac:dyDescent="0.25"/>
    <row r="2273" x14ac:dyDescent="0.25"/>
    <row r="2274" x14ac:dyDescent="0.25"/>
    <row r="2275" x14ac:dyDescent="0.25"/>
    <row r="2276" x14ac:dyDescent="0.25"/>
    <row r="2277" x14ac:dyDescent="0.25"/>
    <row r="2278" x14ac:dyDescent="0.25"/>
    <row r="2279" x14ac:dyDescent="0.25"/>
    <row r="2280" x14ac:dyDescent="0.25"/>
    <row r="2281" x14ac:dyDescent="0.25"/>
    <row r="2282" x14ac:dyDescent="0.25"/>
    <row r="2283" x14ac:dyDescent="0.25"/>
    <row r="2284" x14ac:dyDescent="0.25"/>
    <row r="2285" x14ac:dyDescent="0.25"/>
    <row r="2286" x14ac:dyDescent="0.25"/>
    <row r="2287" x14ac:dyDescent="0.25"/>
    <row r="2288" x14ac:dyDescent="0.25"/>
    <row r="2289" x14ac:dyDescent="0.25"/>
    <row r="2290" x14ac:dyDescent="0.25"/>
    <row r="2291" x14ac:dyDescent="0.25"/>
    <row r="2292" x14ac:dyDescent="0.25"/>
    <row r="2293" x14ac:dyDescent="0.25"/>
  </sheetData>
  <mergeCells count="27">
    <mergeCell ref="B3:C3"/>
    <mergeCell ref="E3:F3"/>
    <mergeCell ref="H3:I3"/>
    <mergeCell ref="B1:C1"/>
    <mergeCell ref="E1:F1"/>
    <mergeCell ref="B2:C2"/>
    <mergeCell ref="E2:F2"/>
    <mergeCell ref="H2:I2"/>
    <mergeCell ref="B4:C4"/>
    <mergeCell ref="E4:F4"/>
    <mergeCell ref="G4:I4"/>
    <mergeCell ref="B5:C5"/>
    <mergeCell ref="E5:F5"/>
    <mergeCell ref="G5:I5"/>
    <mergeCell ref="J6:J9"/>
    <mergeCell ref="B7:C7"/>
    <mergeCell ref="D7:D9"/>
    <mergeCell ref="G7:G9"/>
    <mergeCell ref="H7:H9"/>
    <mergeCell ref="I7:I9"/>
    <mergeCell ref="B8:B9"/>
    <mergeCell ref="C8:C9"/>
    <mergeCell ref="D43:G43"/>
    <mergeCell ref="A6:A9"/>
    <mergeCell ref="B6:D6"/>
    <mergeCell ref="E6:F9"/>
    <mergeCell ref="G6:I6"/>
  </mergeCells>
  <pageMargins left="0.25" right="0.25" top="0.25" bottom="0.5" header="0" footer="0.3"/>
  <pageSetup scale="88" orientation="landscap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N43"/>
  <sheetViews>
    <sheetView view="pageLayout" topLeftCell="A16" zoomScaleNormal="100" workbookViewId="0">
      <selection activeCell="J37" sqref="J37"/>
    </sheetView>
  </sheetViews>
  <sheetFormatPr defaultRowHeight="12.75" x14ac:dyDescent="0.2"/>
  <cols>
    <col min="1" max="1" width="2.7109375" customWidth="1"/>
    <col min="2" max="4" width="13.7109375" customWidth="1"/>
    <col min="5" max="5" width="3" customWidth="1"/>
    <col min="6" max="8" width="14.7109375" customWidth="1"/>
    <col min="9" max="11" width="13.7109375" customWidth="1"/>
    <col min="12" max="12" width="3.42578125" customWidth="1"/>
  </cols>
  <sheetData>
    <row r="1" spans="1:14" ht="15.75" x14ac:dyDescent="0.25">
      <c r="B1" s="198"/>
      <c r="C1" s="198"/>
      <c r="D1" s="198"/>
      <c r="E1" s="29"/>
      <c r="F1" s="199" t="s">
        <v>130</v>
      </c>
      <c r="G1" s="199"/>
      <c r="H1" s="199"/>
      <c r="I1" s="198"/>
      <c r="J1" s="198"/>
      <c r="K1" s="198"/>
      <c r="L1" s="198"/>
    </row>
    <row r="2" spans="1:14" x14ac:dyDescent="0.2">
      <c r="B2" s="200" t="s">
        <v>8</v>
      </c>
      <c r="C2" s="200"/>
      <c r="D2" s="200"/>
      <c r="E2" s="51"/>
      <c r="F2" s="201"/>
      <c r="G2" s="201"/>
      <c r="H2" s="201"/>
    </row>
    <row r="3" spans="1:14" x14ac:dyDescent="0.2">
      <c r="B3" s="200" t="s">
        <v>71</v>
      </c>
      <c r="C3" s="200"/>
      <c r="D3" s="200"/>
      <c r="E3" s="51"/>
      <c r="F3" s="202" t="s">
        <v>153</v>
      </c>
      <c r="G3" s="202"/>
      <c r="H3" s="202"/>
      <c r="I3" s="203" t="s">
        <v>76</v>
      </c>
      <c r="J3" s="203"/>
      <c r="K3" s="203"/>
      <c r="L3" s="203"/>
    </row>
    <row r="4" spans="1:14" x14ac:dyDescent="0.2">
      <c r="B4" s="198"/>
      <c r="C4" s="198"/>
      <c r="D4" s="198"/>
      <c r="E4" s="29"/>
      <c r="F4" s="202"/>
      <c r="G4" s="202"/>
      <c r="H4" s="202"/>
      <c r="I4" s="198"/>
      <c r="J4" s="198"/>
      <c r="K4" s="198"/>
      <c r="L4" s="198"/>
    </row>
    <row r="5" spans="1:14" x14ac:dyDescent="0.2">
      <c r="A5" s="204"/>
      <c r="B5" s="205" t="s">
        <v>0</v>
      </c>
      <c r="C5" s="205"/>
      <c r="D5" s="205"/>
      <c r="E5" s="61"/>
      <c r="F5" s="206" t="s">
        <v>77</v>
      </c>
      <c r="G5" s="206"/>
      <c r="H5" s="206"/>
      <c r="I5" s="207" t="s">
        <v>173</v>
      </c>
      <c r="J5" s="207"/>
      <c r="K5" s="207"/>
      <c r="L5" s="208"/>
    </row>
    <row r="6" spans="1:14" x14ac:dyDescent="0.2">
      <c r="A6" s="204"/>
      <c r="B6" s="209" t="s">
        <v>1</v>
      </c>
      <c r="C6" s="209"/>
      <c r="D6" s="31" t="s">
        <v>52</v>
      </c>
      <c r="E6" s="62"/>
      <c r="F6" s="206"/>
      <c r="G6" s="206"/>
      <c r="H6" s="206"/>
      <c r="I6" s="207"/>
      <c r="J6" s="207"/>
      <c r="K6" s="207"/>
      <c r="L6" s="208"/>
    </row>
    <row r="7" spans="1:14" x14ac:dyDescent="0.2">
      <c r="A7" s="204"/>
      <c r="B7" s="53" t="s">
        <v>53</v>
      </c>
      <c r="C7" s="54" t="s">
        <v>54</v>
      </c>
      <c r="D7" s="55" t="s">
        <v>55</v>
      </c>
      <c r="E7" s="63"/>
      <c r="F7" s="206"/>
      <c r="G7" s="206"/>
      <c r="H7" s="206"/>
      <c r="I7" s="30" t="s">
        <v>72</v>
      </c>
      <c r="J7" s="30" t="s">
        <v>73</v>
      </c>
      <c r="K7" s="54" t="s">
        <v>74</v>
      </c>
      <c r="L7" s="208"/>
    </row>
    <row r="8" spans="1:14" x14ac:dyDescent="0.2">
      <c r="A8" s="204"/>
      <c r="B8" s="59" t="s">
        <v>162</v>
      </c>
      <c r="C8" s="59" t="s">
        <v>174</v>
      </c>
      <c r="D8" s="55" t="s">
        <v>175</v>
      </c>
      <c r="E8" s="64"/>
      <c r="F8" s="206"/>
      <c r="G8" s="206"/>
      <c r="H8" s="206"/>
      <c r="I8" s="55" t="s">
        <v>56</v>
      </c>
      <c r="J8" s="55" t="s">
        <v>57</v>
      </c>
      <c r="K8" s="59" t="s">
        <v>58</v>
      </c>
      <c r="L8" s="208"/>
    </row>
    <row r="9" spans="1:14" ht="12.95" customHeight="1" x14ac:dyDescent="0.2">
      <c r="A9" s="83">
        <v>1</v>
      </c>
      <c r="B9" s="81">
        <v>78115</v>
      </c>
      <c r="C9" s="81">
        <v>90156</v>
      </c>
      <c r="D9" s="81">
        <v>80000</v>
      </c>
      <c r="E9" s="81">
        <v>1</v>
      </c>
      <c r="F9" s="210" t="s">
        <v>223</v>
      </c>
      <c r="G9" s="210"/>
      <c r="H9" s="210"/>
      <c r="I9" s="131">
        <v>80000</v>
      </c>
      <c r="J9" s="81">
        <v>80000</v>
      </c>
      <c r="K9" s="81"/>
      <c r="L9" s="83">
        <v>1</v>
      </c>
    </row>
    <row r="10" spans="1:14" ht="12.95" customHeight="1" x14ac:dyDescent="0.2">
      <c r="A10" s="83"/>
      <c r="B10" s="81"/>
      <c r="C10" s="81"/>
      <c r="D10" s="81"/>
      <c r="E10" s="81">
        <v>2</v>
      </c>
      <c r="F10" s="211" t="s">
        <v>224</v>
      </c>
      <c r="G10" s="212"/>
      <c r="H10" s="213"/>
      <c r="I10" s="160">
        <v>3000</v>
      </c>
      <c r="J10" s="81">
        <v>3000</v>
      </c>
      <c r="K10" s="81"/>
      <c r="L10" s="83"/>
    </row>
    <row r="11" spans="1:14" ht="12.95" customHeight="1" x14ac:dyDescent="0.2">
      <c r="A11" s="83">
        <f>(A9+1)</f>
        <v>2</v>
      </c>
      <c r="B11" s="81"/>
      <c r="C11" s="81"/>
      <c r="D11" s="81"/>
      <c r="E11" s="81">
        <f>(E10+1)</f>
        <v>3</v>
      </c>
      <c r="F11" s="210" t="s">
        <v>225</v>
      </c>
      <c r="G11" s="210"/>
      <c r="H11" s="210"/>
      <c r="I11" s="81">
        <v>55000</v>
      </c>
      <c r="J11" s="81">
        <v>55000</v>
      </c>
      <c r="K11" s="81"/>
      <c r="L11" s="83">
        <f>(L9+1)</f>
        <v>2</v>
      </c>
      <c r="N11" s="69"/>
    </row>
    <row r="12" spans="1:14" ht="12.95" customHeight="1" x14ac:dyDescent="0.2">
      <c r="A12" s="83">
        <f t="shared" ref="A12:A42" si="0">(A11+1)</f>
        <v>3</v>
      </c>
      <c r="B12" s="81"/>
      <c r="C12" s="81">
        <v>5433</v>
      </c>
      <c r="D12" s="81">
        <v>5500</v>
      </c>
      <c r="E12" s="81">
        <f t="shared" ref="E12:E42" si="1">(E11+1)</f>
        <v>4</v>
      </c>
      <c r="F12" s="211" t="s">
        <v>150</v>
      </c>
      <c r="G12" s="212"/>
      <c r="H12" s="213"/>
      <c r="I12" s="81">
        <v>5000</v>
      </c>
      <c r="J12" s="81">
        <v>5000</v>
      </c>
      <c r="K12" s="81"/>
      <c r="L12" s="83">
        <f t="shared" ref="L12:L42" si="2">(L11+1)</f>
        <v>3</v>
      </c>
      <c r="N12" s="69"/>
    </row>
    <row r="13" spans="1:14" ht="12.95" customHeight="1" x14ac:dyDescent="0.2">
      <c r="A13" s="83">
        <f t="shared" si="0"/>
        <v>4</v>
      </c>
      <c r="B13" s="81">
        <v>26783</v>
      </c>
      <c r="C13" s="81">
        <v>17514</v>
      </c>
      <c r="D13" s="81">
        <v>22000</v>
      </c>
      <c r="E13" s="81">
        <f t="shared" si="1"/>
        <v>5</v>
      </c>
      <c r="F13" s="211" t="s">
        <v>148</v>
      </c>
      <c r="G13" s="212"/>
      <c r="H13" s="213"/>
      <c r="I13" s="81">
        <v>22000</v>
      </c>
      <c r="J13" s="81">
        <v>22000</v>
      </c>
      <c r="K13" s="81"/>
      <c r="L13" s="83">
        <f t="shared" si="2"/>
        <v>4</v>
      </c>
      <c r="N13" s="69"/>
    </row>
    <row r="14" spans="1:14" ht="12.95" customHeight="1" x14ac:dyDescent="0.2">
      <c r="A14" s="81">
        <f t="shared" si="0"/>
        <v>5</v>
      </c>
      <c r="B14" s="81"/>
      <c r="C14" s="81"/>
      <c r="D14" s="81"/>
      <c r="E14" s="81">
        <f t="shared" si="1"/>
        <v>6</v>
      </c>
      <c r="F14" s="211"/>
      <c r="G14" s="212"/>
      <c r="H14" s="213"/>
      <c r="I14" s="124"/>
      <c r="J14" s="81"/>
      <c r="K14" s="81"/>
      <c r="L14" s="81">
        <f t="shared" si="2"/>
        <v>5</v>
      </c>
    </row>
    <row r="15" spans="1:14" ht="12.95" customHeight="1" x14ac:dyDescent="0.2">
      <c r="A15" s="81">
        <f t="shared" si="0"/>
        <v>6</v>
      </c>
      <c r="B15" s="82">
        <f>SUM(B9:B13)</f>
        <v>104898</v>
      </c>
      <c r="C15" s="82">
        <f>SUM(C9:C13)</f>
        <v>113103</v>
      </c>
      <c r="D15" s="82">
        <f t="shared" ref="D15" si="3">SUM(D9:D14)</f>
        <v>107500</v>
      </c>
      <c r="E15" s="81">
        <f t="shared" si="1"/>
        <v>7</v>
      </c>
      <c r="F15" s="214" t="s">
        <v>60</v>
      </c>
      <c r="G15" s="214"/>
      <c r="H15" s="214"/>
      <c r="I15" s="82">
        <f>SUM(I9:I14)</f>
        <v>165000</v>
      </c>
      <c r="J15" s="82">
        <f t="shared" ref="J15:K15" si="4">SUM(J9:J14)</f>
        <v>165000</v>
      </c>
      <c r="K15" s="82">
        <f t="shared" si="4"/>
        <v>0</v>
      </c>
      <c r="L15" s="81">
        <f t="shared" si="2"/>
        <v>6</v>
      </c>
    </row>
    <row r="16" spans="1:14" ht="12.95" customHeight="1" x14ac:dyDescent="0.2">
      <c r="A16" s="81">
        <f t="shared" si="0"/>
        <v>7</v>
      </c>
      <c r="B16" s="82">
        <v>1</v>
      </c>
      <c r="C16" s="82"/>
      <c r="D16" s="82">
        <v>1</v>
      </c>
      <c r="E16" s="81">
        <f t="shared" si="1"/>
        <v>8</v>
      </c>
      <c r="F16" s="214" t="s">
        <v>78</v>
      </c>
      <c r="G16" s="210"/>
      <c r="H16" s="210"/>
      <c r="I16" s="83">
        <v>1</v>
      </c>
      <c r="J16" s="82">
        <v>1</v>
      </c>
      <c r="K16" s="82">
        <v>1</v>
      </c>
      <c r="L16" s="81">
        <f t="shared" si="2"/>
        <v>7</v>
      </c>
    </row>
    <row r="17" spans="1:12" ht="12.95" customHeight="1" x14ac:dyDescent="0.2">
      <c r="A17" s="81">
        <f t="shared" si="0"/>
        <v>8</v>
      </c>
      <c r="B17" s="81"/>
      <c r="C17" s="81"/>
      <c r="D17" s="81"/>
      <c r="E17" s="81">
        <f t="shared" si="1"/>
        <v>9</v>
      </c>
      <c r="F17" s="210"/>
      <c r="G17" s="210"/>
      <c r="H17" s="210"/>
      <c r="I17" s="124"/>
      <c r="J17" s="81"/>
      <c r="K17" s="81"/>
      <c r="L17" s="81">
        <f t="shared" si="2"/>
        <v>8</v>
      </c>
    </row>
    <row r="18" spans="1:12" ht="12.95" customHeight="1" x14ac:dyDescent="0.2">
      <c r="A18" s="81">
        <f t="shared" si="0"/>
        <v>9</v>
      </c>
      <c r="B18" s="81"/>
      <c r="C18" s="81"/>
      <c r="D18" s="81"/>
      <c r="E18" s="81">
        <f t="shared" si="1"/>
        <v>10</v>
      </c>
      <c r="F18" s="215" t="s">
        <v>61</v>
      </c>
      <c r="G18" s="216"/>
      <c r="H18" s="217"/>
      <c r="I18" s="124"/>
      <c r="J18" s="81"/>
      <c r="K18" s="81"/>
      <c r="L18" s="81">
        <f t="shared" si="2"/>
        <v>9</v>
      </c>
    </row>
    <row r="19" spans="1:12" ht="12.95" customHeight="1" x14ac:dyDescent="0.2">
      <c r="A19" s="81">
        <f t="shared" si="0"/>
        <v>10</v>
      </c>
      <c r="B19" s="81">
        <v>1371</v>
      </c>
      <c r="C19" s="81">
        <v>330</v>
      </c>
      <c r="D19" s="81">
        <v>1000</v>
      </c>
      <c r="E19" s="81">
        <f t="shared" si="1"/>
        <v>11</v>
      </c>
      <c r="F19" s="211" t="s">
        <v>79</v>
      </c>
      <c r="G19" s="212"/>
      <c r="H19" s="213"/>
      <c r="I19" s="81">
        <v>2000</v>
      </c>
      <c r="J19" s="81">
        <v>2000</v>
      </c>
      <c r="K19" s="81"/>
      <c r="L19" s="81">
        <f t="shared" si="2"/>
        <v>10</v>
      </c>
    </row>
    <row r="20" spans="1:12" ht="12.95" customHeight="1" x14ac:dyDescent="0.2">
      <c r="A20" s="81">
        <f t="shared" si="0"/>
        <v>11</v>
      </c>
      <c r="B20" s="81">
        <v>22486</v>
      </c>
      <c r="C20" s="81">
        <v>26599</v>
      </c>
      <c r="D20" s="81">
        <v>28000</v>
      </c>
      <c r="E20" s="81">
        <f t="shared" si="1"/>
        <v>12</v>
      </c>
      <c r="F20" s="211" t="s">
        <v>80</v>
      </c>
      <c r="G20" s="212"/>
      <c r="H20" s="213"/>
      <c r="I20" s="81">
        <v>32000</v>
      </c>
      <c r="J20" s="81">
        <v>32000</v>
      </c>
      <c r="K20" s="81"/>
      <c r="L20" s="81">
        <f t="shared" si="2"/>
        <v>11</v>
      </c>
    </row>
    <row r="21" spans="1:12" ht="12.95" customHeight="1" x14ac:dyDescent="0.2">
      <c r="A21" s="81">
        <f t="shared" si="0"/>
        <v>12</v>
      </c>
      <c r="B21" s="81">
        <f>5316+9754</f>
        <v>15070</v>
      </c>
      <c r="C21" s="81">
        <f>17045+6384</f>
        <v>23429</v>
      </c>
      <c r="D21" s="81">
        <v>21000</v>
      </c>
      <c r="E21" s="81">
        <f t="shared" si="1"/>
        <v>13</v>
      </c>
      <c r="F21" s="211" t="s">
        <v>81</v>
      </c>
      <c r="G21" s="212"/>
      <c r="H21" s="213"/>
      <c r="I21" s="81">
        <v>20000</v>
      </c>
      <c r="J21" s="81">
        <v>20000</v>
      </c>
      <c r="K21" s="81"/>
      <c r="L21" s="81">
        <f t="shared" si="2"/>
        <v>12</v>
      </c>
    </row>
    <row r="22" spans="1:12" ht="12.95" customHeight="1" x14ac:dyDescent="0.2">
      <c r="A22" s="81">
        <f t="shared" si="0"/>
        <v>13</v>
      </c>
      <c r="B22" s="81">
        <v>4933</v>
      </c>
      <c r="C22" s="81">
        <v>1945</v>
      </c>
      <c r="D22" s="81">
        <v>3000</v>
      </c>
      <c r="E22" s="81">
        <f t="shared" si="1"/>
        <v>14</v>
      </c>
      <c r="F22" s="211" t="s">
        <v>128</v>
      </c>
      <c r="G22" s="212"/>
      <c r="H22" s="213"/>
      <c r="I22" s="81">
        <v>2500</v>
      </c>
      <c r="J22" s="81">
        <v>2500</v>
      </c>
      <c r="K22" s="81"/>
      <c r="L22" s="81">
        <f t="shared" si="2"/>
        <v>13</v>
      </c>
    </row>
    <row r="23" spans="1:12" ht="12.95" customHeight="1" x14ac:dyDescent="0.2">
      <c r="A23" s="81">
        <f t="shared" si="0"/>
        <v>14</v>
      </c>
      <c r="B23" s="81">
        <v>790</v>
      </c>
      <c r="C23" s="81">
        <v>160</v>
      </c>
      <c r="D23" s="81">
        <v>200</v>
      </c>
      <c r="E23" s="81">
        <f t="shared" si="1"/>
        <v>15</v>
      </c>
      <c r="F23" s="211" t="s">
        <v>82</v>
      </c>
      <c r="G23" s="212"/>
      <c r="H23" s="213"/>
      <c r="I23" s="81">
        <v>600</v>
      </c>
      <c r="J23" s="81">
        <v>600</v>
      </c>
      <c r="K23" s="81"/>
      <c r="L23" s="81">
        <f t="shared" si="2"/>
        <v>14</v>
      </c>
    </row>
    <row r="24" spans="1:12" ht="12.95" customHeight="1" x14ac:dyDescent="0.2">
      <c r="A24" s="81">
        <f t="shared" si="0"/>
        <v>15</v>
      </c>
      <c r="B24" s="81"/>
      <c r="C24" s="81">
        <v>5000</v>
      </c>
      <c r="D24" s="81">
        <v>44000</v>
      </c>
      <c r="E24" s="81">
        <f t="shared" si="1"/>
        <v>16</v>
      </c>
      <c r="F24" s="211" t="s">
        <v>83</v>
      </c>
      <c r="G24" s="212"/>
      <c r="H24" s="213"/>
      <c r="I24" s="81">
        <v>30000</v>
      </c>
      <c r="J24" s="81">
        <v>30000</v>
      </c>
      <c r="K24" s="81"/>
      <c r="L24" s="81">
        <f t="shared" si="2"/>
        <v>15</v>
      </c>
    </row>
    <row r="25" spans="1:12" ht="12.95" customHeight="1" x14ac:dyDescent="0.2">
      <c r="A25" s="81">
        <f t="shared" si="0"/>
        <v>16</v>
      </c>
      <c r="B25" s="81">
        <v>10923</v>
      </c>
      <c r="C25" s="81">
        <v>5402</v>
      </c>
      <c r="D25" s="81">
        <v>2000</v>
      </c>
      <c r="E25" s="81">
        <f t="shared" si="1"/>
        <v>17</v>
      </c>
      <c r="F25" s="211" t="s">
        <v>84</v>
      </c>
      <c r="G25" s="212"/>
      <c r="H25" s="213"/>
      <c r="I25" s="81">
        <v>2000</v>
      </c>
      <c r="J25" s="81">
        <v>2000</v>
      </c>
      <c r="K25" s="81"/>
      <c r="L25" s="81">
        <f t="shared" si="2"/>
        <v>16</v>
      </c>
    </row>
    <row r="26" spans="1:12" ht="12.95" customHeight="1" x14ac:dyDescent="0.2">
      <c r="A26" s="81">
        <f t="shared" si="0"/>
        <v>17</v>
      </c>
      <c r="B26" s="81">
        <v>7315</v>
      </c>
      <c r="C26" s="81">
        <v>5366</v>
      </c>
      <c r="D26" s="81">
        <v>5500</v>
      </c>
      <c r="E26" s="81">
        <f t="shared" si="1"/>
        <v>18</v>
      </c>
      <c r="F26" s="211" t="s">
        <v>85</v>
      </c>
      <c r="G26" s="212"/>
      <c r="H26" s="213"/>
      <c r="I26" s="81">
        <v>2000</v>
      </c>
      <c r="J26" s="81">
        <v>2000</v>
      </c>
      <c r="K26" s="81"/>
      <c r="L26" s="81">
        <f t="shared" si="2"/>
        <v>17</v>
      </c>
    </row>
    <row r="27" spans="1:12" ht="12.95" customHeight="1" x14ac:dyDescent="0.2">
      <c r="A27" s="81">
        <f t="shared" si="0"/>
        <v>18</v>
      </c>
      <c r="B27" s="81">
        <f>334+3116</f>
        <v>3450</v>
      </c>
      <c r="C27" s="81">
        <f>199+3002</f>
        <v>3201</v>
      </c>
      <c r="D27" s="81">
        <v>3500</v>
      </c>
      <c r="E27" s="81">
        <f t="shared" si="1"/>
        <v>19</v>
      </c>
      <c r="F27" s="211" t="s">
        <v>86</v>
      </c>
      <c r="G27" s="212"/>
      <c r="H27" s="213"/>
      <c r="I27" s="81">
        <v>3500</v>
      </c>
      <c r="J27" s="81">
        <v>3500</v>
      </c>
      <c r="K27" s="81"/>
      <c r="L27" s="81">
        <f t="shared" si="2"/>
        <v>18</v>
      </c>
    </row>
    <row r="28" spans="1:12" ht="12.95" customHeight="1" x14ac:dyDescent="0.2">
      <c r="A28" s="81">
        <f t="shared" si="0"/>
        <v>19</v>
      </c>
      <c r="B28" s="81">
        <f>1339+1167</f>
        <v>2506</v>
      </c>
      <c r="C28" s="81">
        <f>2286+1641</f>
        <v>3927</v>
      </c>
      <c r="D28" s="81">
        <v>3500</v>
      </c>
      <c r="E28" s="81">
        <f t="shared" si="1"/>
        <v>20</v>
      </c>
      <c r="F28" s="211" t="s">
        <v>87</v>
      </c>
      <c r="G28" s="212"/>
      <c r="H28" s="213"/>
      <c r="I28" s="81">
        <v>5000</v>
      </c>
      <c r="J28" s="81">
        <v>5000</v>
      </c>
      <c r="K28" s="81"/>
      <c r="L28" s="81">
        <f t="shared" si="2"/>
        <v>19</v>
      </c>
    </row>
    <row r="29" spans="1:12" ht="12.95" customHeight="1" x14ac:dyDescent="0.2">
      <c r="A29" s="81">
        <f t="shared" si="0"/>
        <v>20</v>
      </c>
      <c r="B29" s="81"/>
      <c r="C29" s="81">
        <v>350</v>
      </c>
      <c r="D29" s="81">
        <v>350</v>
      </c>
      <c r="E29" s="81">
        <f t="shared" si="1"/>
        <v>21</v>
      </c>
      <c r="F29" s="211" t="s">
        <v>88</v>
      </c>
      <c r="G29" s="212"/>
      <c r="H29" s="213"/>
      <c r="I29" s="81">
        <v>350</v>
      </c>
      <c r="J29" s="81">
        <v>350</v>
      </c>
      <c r="K29" s="81"/>
      <c r="L29" s="81">
        <f t="shared" si="2"/>
        <v>20</v>
      </c>
    </row>
    <row r="30" spans="1:12" ht="12.95" customHeight="1" x14ac:dyDescent="0.2">
      <c r="A30" s="81">
        <v>21</v>
      </c>
      <c r="B30" s="81">
        <v>430</v>
      </c>
      <c r="C30" s="81"/>
      <c r="D30" s="81"/>
      <c r="E30" s="81">
        <v>21</v>
      </c>
      <c r="F30" s="211" t="s">
        <v>89</v>
      </c>
      <c r="G30" s="212"/>
      <c r="H30" s="213"/>
      <c r="I30" s="81">
        <v>500</v>
      </c>
      <c r="J30" s="81">
        <v>500</v>
      </c>
      <c r="K30" s="81"/>
      <c r="L30" s="81">
        <v>21</v>
      </c>
    </row>
    <row r="31" spans="1:12" ht="12.95" customHeight="1" x14ac:dyDescent="0.2">
      <c r="A31" s="81">
        <v>22</v>
      </c>
      <c r="B31" s="81">
        <v>4185</v>
      </c>
      <c r="C31" s="81">
        <v>6372</v>
      </c>
      <c r="D31" s="81"/>
      <c r="E31" s="81">
        <f t="shared" si="1"/>
        <v>22</v>
      </c>
      <c r="F31" s="211" t="s">
        <v>157</v>
      </c>
      <c r="G31" s="212"/>
      <c r="H31" s="213"/>
      <c r="I31" s="81">
        <v>3000</v>
      </c>
      <c r="J31" s="81">
        <v>3000</v>
      </c>
      <c r="K31" s="81"/>
      <c r="L31" s="81">
        <f t="shared" si="2"/>
        <v>22</v>
      </c>
    </row>
    <row r="32" spans="1:12" ht="12.95" customHeight="1" x14ac:dyDescent="0.2">
      <c r="A32" s="81">
        <f t="shared" si="0"/>
        <v>23</v>
      </c>
      <c r="B32" s="81">
        <v>240</v>
      </c>
      <c r="C32" s="81"/>
      <c r="D32" s="81">
        <v>350</v>
      </c>
      <c r="E32" s="81">
        <f t="shared" si="1"/>
        <v>23</v>
      </c>
      <c r="F32" s="211" t="s">
        <v>90</v>
      </c>
      <c r="G32" s="212"/>
      <c r="H32" s="213"/>
      <c r="I32" s="81">
        <v>350</v>
      </c>
      <c r="J32" s="81">
        <v>350</v>
      </c>
      <c r="K32" s="81"/>
      <c r="L32" s="81">
        <f t="shared" si="2"/>
        <v>23</v>
      </c>
    </row>
    <row r="33" spans="1:12" ht="12.95" customHeight="1" x14ac:dyDescent="0.2">
      <c r="A33" s="81">
        <f t="shared" si="0"/>
        <v>24</v>
      </c>
      <c r="B33" s="81">
        <v>580</v>
      </c>
      <c r="C33" s="81"/>
      <c r="D33" s="81">
        <v>500</v>
      </c>
      <c r="E33" s="81">
        <f t="shared" si="1"/>
        <v>24</v>
      </c>
      <c r="F33" s="211" t="s">
        <v>91</v>
      </c>
      <c r="G33" s="212"/>
      <c r="H33" s="213"/>
      <c r="I33" s="81">
        <v>500</v>
      </c>
      <c r="J33" s="81">
        <v>500</v>
      </c>
      <c r="K33" s="81"/>
      <c r="L33" s="81">
        <f t="shared" si="2"/>
        <v>24</v>
      </c>
    </row>
    <row r="34" spans="1:12" ht="12.95" customHeight="1" x14ac:dyDescent="0.2">
      <c r="A34" s="81">
        <f t="shared" si="0"/>
        <v>25</v>
      </c>
      <c r="B34" s="154">
        <v>3501</v>
      </c>
      <c r="C34" s="154">
        <v>1500</v>
      </c>
      <c r="D34" s="154"/>
      <c r="E34" s="81">
        <f t="shared" si="1"/>
        <v>25</v>
      </c>
      <c r="F34" s="211" t="s">
        <v>127</v>
      </c>
      <c r="G34" s="212"/>
      <c r="H34" s="213"/>
      <c r="I34" s="154">
        <v>1000</v>
      </c>
      <c r="J34" s="154">
        <v>1000</v>
      </c>
      <c r="K34" s="154"/>
      <c r="L34" s="81">
        <f t="shared" si="2"/>
        <v>25</v>
      </c>
    </row>
    <row r="35" spans="1:12" ht="12.95" customHeight="1" x14ac:dyDescent="0.2">
      <c r="A35" s="81">
        <f t="shared" si="0"/>
        <v>26</v>
      </c>
      <c r="B35" s="83"/>
      <c r="C35" s="83"/>
      <c r="D35" s="83"/>
      <c r="E35" s="81">
        <f t="shared" si="1"/>
        <v>26</v>
      </c>
      <c r="F35" s="211" t="s">
        <v>220</v>
      </c>
      <c r="G35" s="212"/>
      <c r="H35" s="213"/>
      <c r="I35" s="81">
        <v>6500</v>
      </c>
      <c r="J35" s="83">
        <v>6500</v>
      </c>
      <c r="K35" s="83"/>
      <c r="L35" s="81">
        <f t="shared" si="2"/>
        <v>26</v>
      </c>
    </row>
    <row r="36" spans="1:12" ht="12.95" customHeight="1" x14ac:dyDescent="0.2">
      <c r="A36" s="81">
        <f t="shared" si="0"/>
        <v>27</v>
      </c>
      <c r="C36" s="161"/>
      <c r="E36" s="81">
        <f t="shared" si="1"/>
        <v>27</v>
      </c>
      <c r="H36" s="158"/>
      <c r="J36" s="159"/>
      <c r="L36" s="81">
        <f t="shared" si="2"/>
        <v>27</v>
      </c>
    </row>
    <row r="37" spans="1:12" ht="12.95" customHeight="1" x14ac:dyDescent="0.2">
      <c r="A37" s="81">
        <f t="shared" si="0"/>
        <v>28</v>
      </c>
      <c r="B37" s="82">
        <f>SUM(B19:B34)</f>
        <v>77780</v>
      </c>
      <c r="C37" s="82">
        <f>SUM(C19:C33)</f>
        <v>82081</v>
      </c>
      <c r="D37" s="82">
        <f>SUM(D19:D35)</f>
        <v>112900</v>
      </c>
      <c r="E37" s="81">
        <f t="shared" si="1"/>
        <v>28</v>
      </c>
      <c r="F37" s="221" t="s">
        <v>92</v>
      </c>
      <c r="G37" s="222"/>
      <c r="H37" s="223"/>
      <c r="I37" s="82">
        <f>SUM(I19:I35)</f>
        <v>111800</v>
      </c>
      <c r="J37" s="82">
        <f>SUM(J19:J35)</f>
        <v>111800</v>
      </c>
      <c r="K37" s="82">
        <f>SUM(K19:K35)</f>
        <v>0</v>
      </c>
      <c r="L37" s="81">
        <f t="shared" si="2"/>
        <v>28</v>
      </c>
    </row>
    <row r="38" spans="1:12" ht="12.95" customHeight="1" x14ac:dyDescent="0.2">
      <c r="A38" s="81">
        <f t="shared" si="0"/>
        <v>29</v>
      </c>
      <c r="B38" s="81"/>
      <c r="C38" s="83"/>
      <c r="D38" s="83"/>
      <c r="E38" s="81">
        <f t="shared" si="1"/>
        <v>29</v>
      </c>
      <c r="F38" s="215"/>
      <c r="G38" s="216"/>
      <c r="H38" s="217"/>
      <c r="I38" s="83"/>
      <c r="J38" s="83"/>
      <c r="K38" s="83"/>
      <c r="L38" s="81">
        <f t="shared" si="2"/>
        <v>29</v>
      </c>
    </row>
    <row r="39" spans="1:12" ht="12.95" customHeight="1" x14ac:dyDescent="0.2">
      <c r="A39" s="81">
        <f t="shared" si="0"/>
        <v>30</v>
      </c>
      <c r="B39" s="81"/>
      <c r="C39" s="83"/>
      <c r="D39" s="83"/>
      <c r="E39" s="81">
        <f t="shared" si="1"/>
        <v>30</v>
      </c>
      <c r="F39" s="211"/>
      <c r="G39" s="212"/>
      <c r="H39" s="213"/>
      <c r="I39" s="83"/>
      <c r="J39" s="83"/>
      <c r="K39" s="83"/>
      <c r="L39" s="81">
        <f t="shared" si="2"/>
        <v>30</v>
      </c>
    </row>
    <row r="40" spans="1:12" ht="12.95" customHeight="1" x14ac:dyDescent="0.2">
      <c r="A40" s="81">
        <f t="shared" si="0"/>
        <v>31</v>
      </c>
      <c r="B40" s="81"/>
      <c r="C40" s="116"/>
      <c r="D40" s="116"/>
      <c r="E40" s="81">
        <f t="shared" si="1"/>
        <v>31</v>
      </c>
      <c r="F40" s="214"/>
      <c r="G40" s="214"/>
      <c r="H40" s="214"/>
      <c r="I40" s="116"/>
      <c r="J40" s="116"/>
      <c r="K40" s="116"/>
      <c r="L40" s="81">
        <f t="shared" si="2"/>
        <v>31</v>
      </c>
    </row>
    <row r="41" spans="1:12" ht="12.95" customHeight="1" x14ac:dyDescent="0.2">
      <c r="A41" s="81">
        <f t="shared" si="0"/>
        <v>32</v>
      </c>
      <c r="B41" s="81"/>
      <c r="C41" s="82"/>
      <c r="D41" s="82"/>
      <c r="E41" s="81">
        <f t="shared" si="1"/>
        <v>32</v>
      </c>
      <c r="F41" s="218"/>
      <c r="G41" s="219"/>
      <c r="H41" s="220"/>
      <c r="I41" s="82"/>
      <c r="J41" s="82"/>
      <c r="K41" s="82"/>
      <c r="L41" s="81">
        <f t="shared" si="2"/>
        <v>32</v>
      </c>
    </row>
    <row r="42" spans="1:12" ht="12.95" customHeight="1" x14ac:dyDescent="0.2">
      <c r="A42" s="81">
        <f t="shared" si="0"/>
        <v>33</v>
      </c>
      <c r="B42" s="81">
        <f>+B15+B37</f>
        <v>182678</v>
      </c>
      <c r="C42" s="81">
        <f>SUM(C15+C37+C40)</f>
        <v>195184</v>
      </c>
      <c r="D42" s="82">
        <f>SUM(D15+D37+D40)</f>
        <v>220400</v>
      </c>
      <c r="E42" s="81">
        <f t="shared" si="1"/>
        <v>33</v>
      </c>
      <c r="F42" s="214" t="s">
        <v>16</v>
      </c>
      <c r="G42" s="214"/>
      <c r="H42" s="214"/>
      <c r="I42" s="82">
        <f>SUM(I15+I37)</f>
        <v>276800</v>
      </c>
      <c r="J42" s="82">
        <f>SUM(J15+J37+J40)</f>
        <v>276800</v>
      </c>
      <c r="K42" s="82">
        <f>SUM(K15+K37+K40)</f>
        <v>0</v>
      </c>
      <c r="L42" s="81">
        <f t="shared" si="2"/>
        <v>33</v>
      </c>
    </row>
    <row r="43" spans="1:12" x14ac:dyDescent="0.2">
      <c r="A43" s="60"/>
      <c r="B43" s="2" t="s">
        <v>131</v>
      </c>
      <c r="C43" s="84"/>
      <c r="D43" s="85" t="s">
        <v>75</v>
      </c>
      <c r="E43" s="84"/>
      <c r="F43" s="84"/>
      <c r="G43" s="84"/>
      <c r="H43" s="84"/>
      <c r="I43" s="84"/>
      <c r="J43" s="84"/>
      <c r="K43" s="85" t="s">
        <v>75</v>
      </c>
      <c r="L43" s="60"/>
    </row>
  </sheetData>
  <mergeCells count="50">
    <mergeCell ref="F42:H42"/>
    <mergeCell ref="F35:H35"/>
    <mergeCell ref="F37:H37"/>
    <mergeCell ref="F38:H38"/>
    <mergeCell ref="F39:H39"/>
    <mergeCell ref="F40:H40"/>
    <mergeCell ref="F30:H30"/>
    <mergeCell ref="F31:H31"/>
    <mergeCell ref="F32:H32"/>
    <mergeCell ref="F33:H33"/>
    <mergeCell ref="F41:H41"/>
    <mergeCell ref="F34:H34"/>
    <mergeCell ref="F26:H26"/>
    <mergeCell ref="F27:H27"/>
    <mergeCell ref="F28:H28"/>
    <mergeCell ref="F29:H29"/>
    <mergeCell ref="F21:H21"/>
    <mergeCell ref="F22:H22"/>
    <mergeCell ref="F23:H23"/>
    <mergeCell ref="F24:H24"/>
    <mergeCell ref="F25:H25"/>
    <mergeCell ref="F17:H17"/>
    <mergeCell ref="F13:H13"/>
    <mergeCell ref="F18:H18"/>
    <mergeCell ref="F19:H19"/>
    <mergeCell ref="F20:H20"/>
    <mergeCell ref="F9:H9"/>
    <mergeCell ref="F11:H11"/>
    <mergeCell ref="F14:H14"/>
    <mergeCell ref="F15:H15"/>
    <mergeCell ref="F16:H16"/>
    <mergeCell ref="F12:H12"/>
    <mergeCell ref="F10:H10"/>
    <mergeCell ref="A5:A8"/>
    <mergeCell ref="B5:D5"/>
    <mergeCell ref="F5:H8"/>
    <mergeCell ref="I5:K6"/>
    <mergeCell ref="L5:L8"/>
    <mergeCell ref="B6:C6"/>
    <mergeCell ref="B3:D3"/>
    <mergeCell ref="F3:H3"/>
    <mergeCell ref="I3:L3"/>
    <mergeCell ref="B4:D4"/>
    <mergeCell ref="F4:H4"/>
    <mergeCell ref="I4:L4"/>
    <mergeCell ref="B1:D1"/>
    <mergeCell ref="F1:H1"/>
    <mergeCell ref="I1:L1"/>
    <mergeCell ref="B2:D2"/>
    <mergeCell ref="F2:H2"/>
  </mergeCells>
  <pageMargins left="0.25" right="0.25" top="0.5" bottom="0.5" header="0" footer="0.3"/>
  <pageSetup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M47"/>
  <sheetViews>
    <sheetView showWhiteSpace="0" view="pageLayout" topLeftCell="A20" zoomScaleNormal="100" workbookViewId="0">
      <selection activeCell="J37" sqref="J37:J38"/>
    </sheetView>
  </sheetViews>
  <sheetFormatPr defaultRowHeight="12.75" x14ac:dyDescent="0.2"/>
  <cols>
    <col min="1" max="1" width="2.7109375" style="29" customWidth="1"/>
    <col min="2" max="3" width="11.85546875" customWidth="1"/>
    <col min="4" max="4" width="12.28515625" customWidth="1"/>
    <col min="5" max="5" width="3.28515625" style="29" customWidth="1"/>
    <col min="6" max="8" width="14.7109375" customWidth="1"/>
    <col min="9" max="9" width="14.140625" customWidth="1"/>
    <col min="10" max="10" width="15.42578125" customWidth="1"/>
    <col min="11" max="11" width="13.85546875" customWidth="1"/>
    <col min="12" max="12" width="3.5703125" customWidth="1"/>
  </cols>
  <sheetData>
    <row r="1" spans="1:12" ht="15.75" x14ac:dyDescent="0.25">
      <c r="B1" s="198"/>
      <c r="C1" s="198"/>
      <c r="D1" s="198"/>
      <c r="F1" s="199" t="s">
        <v>130</v>
      </c>
      <c r="G1" s="199"/>
      <c r="H1" s="199"/>
      <c r="I1" s="198"/>
      <c r="J1" s="198"/>
      <c r="K1" s="198"/>
      <c r="L1" s="198"/>
    </row>
    <row r="2" spans="1:12" x14ac:dyDescent="0.2">
      <c r="B2" s="200" t="s">
        <v>134</v>
      </c>
      <c r="C2" s="200"/>
      <c r="D2" s="200"/>
      <c r="E2" s="52"/>
      <c r="F2" s="202" t="s">
        <v>154</v>
      </c>
      <c r="G2" s="202"/>
      <c r="H2" s="202"/>
      <c r="I2" s="231" t="s">
        <v>45</v>
      </c>
      <c r="J2" s="231"/>
      <c r="K2" s="231"/>
      <c r="L2" s="231"/>
    </row>
    <row r="3" spans="1:12" x14ac:dyDescent="0.2">
      <c r="A3" s="204"/>
      <c r="B3" s="226" t="s">
        <v>0</v>
      </c>
      <c r="C3" s="226"/>
      <c r="D3" s="226"/>
      <c r="E3" s="61"/>
      <c r="F3" s="206" t="s">
        <v>132</v>
      </c>
      <c r="G3" s="206"/>
      <c r="H3" s="206"/>
      <c r="I3" s="224" t="s">
        <v>173</v>
      </c>
      <c r="J3" s="225"/>
      <c r="K3" s="225"/>
      <c r="L3" s="204"/>
    </row>
    <row r="4" spans="1:12" x14ac:dyDescent="0.2">
      <c r="A4" s="204"/>
      <c r="B4" s="198" t="s">
        <v>1</v>
      </c>
      <c r="C4" s="198"/>
      <c r="D4" s="31" t="s">
        <v>52</v>
      </c>
      <c r="E4" s="62"/>
      <c r="F4" s="206"/>
      <c r="G4" s="206"/>
      <c r="H4" s="206"/>
      <c r="I4" s="225"/>
      <c r="J4" s="225"/>
      <c r="K4" s="225"/>
      <c r="L4" s="204"/>
    </row>
    <row r="5" spans="1:12" x14ac:dyDescent="0.2">
      <c r="A5" s="204"/>
      <c r="B5" s="53" t="s">
        <v>53</v>
      </c>
      <c r="C5" s="54" t="s">
        <v>54</v>
      </c>
      <c r="D5" s="55" t="s">
        <v>55</v>
      </c>
      <c r="E5" s="63"/>
      <c r="F5" s="206"/>
      <c r="G5" s="206"/>
      <c r="H5" s="206"/>
      <c r="I5" s="30" t="s">
        <v>72</v>
      </c>
      <c r="J5" s="30" t="s">
        <v>73</v>
      </c>
      <c r="K5" s="54" t="s">
        <v>74</v>
      </c>
      <c r="L5" s="204"/>
    </row>
    <row r="6" spans="1:12" x14ac:dyDescent="0.2">
      <c r="A6" s="204"/>
      <c r="B6" s="56" t="s">
        <v>162</v>
      </c>
      <c r="C6" s="56" t="s">
        <v>174</v>
      </c>
      <c r="D6" s="57" t="s">
        <v>175</v>
      </c>
      <c r="E6" s="64"/>
      <c r="F6" s="206"/>
      <c r="G6" s="206"/>
      <c r="H6" s="206"/>
      <c r="I6" s="57" t="s">
        <v>56</v>
      </c>
      <c r="J6" s="57" t="s">
        <v>57</v>
      </c>
      <c r="K6" s="56" t="s">
        <v>58</v>
      </c>
      <c r="L6" s="204"/>
    </row>
    <row r="7" spans="1:12" x14ac:dyDescent="0.2">
      <c r="A7" s="132"/>
      <c r="B7" s="136"/>
      <c r="C7" s="136"/>
      <c r="D7" s="137"/>
      <c r="E7" s="138"/>
      <c r="F7" s="232" t="s">
        <v>69</v>
      </c>
      <c r="G7" s="233"/>
      <c r="H7" s="234"/>
      <c r="I7" s="137"/>
      <c r="J7" s="137"/>
      <c r="K7" s="137"/>
      <c r="L7" s="132"/>
    </row>
    <row r="8" spans="1:12" x14ac:dyDescent="0.2">
      <c r="A8" s="83">
        <v>1</v>
      </c>
      <c r="B8" s="81">
        <v>111572</v>
      </c>
      <c r="C8" s="81">
        <f>43611-3004</f>
        <v>40607</v>
      </c>
      <c r="D8" s="81"/>
      <c r="E8" s="86">
        <v>1</v>
      </c>
      <c r="F8" s="227" t="s">
        <v>125</v>
      </c>
      <c r="G8" s="227"/>
      <c r="H8" s="227"/>
      <c r="I8" s="81"/>
      <c r="J8" s="81"/>
      <c r="K8" s="81"/>
      <c r="L8" s="83">
        <v>1</v>
      </c>
    </row>
    <row r="9" spans="1:12" x14ac:dyDescent="0.2">
      <c r="A9" s="87">
        <f t="shared" ref="A9:A46" si="0">SUM(A8+1)</f>
        <v>2</v>
      </c>
      <c r="B9" s="81">
        <f>83199-11102</f>
        <v>72097</v>
      </c>
      <c r="C9" s="81">
        <f>90803-15269</f>
        <v>75534</v>
      </c>
      <c r="D9" s="81">
        <v>131000</v>
      </c>
      <c r="E9" s="86">
        <v>2</v>
      </c>
      <c r="F9" s="133" t="s">
        <v>227</v>
      </c>
      <c r="G9" s="133"/>
      <c r="H9" s="133"/>
      <c r="I9" s="81">
        <v>87000</v>
      </c>
      <c r="J9" s="81">
        <v>87000</v>
      </c>
      <c r="K9" s="81"/>
      <c r="L9" s="87">
        <f>SUM(L8+1)</f>
        <v>2</v>
      </c>
    </row>
    <row r="10" spans="1:12" x14ac:dyDescent="0.2">
      <c r="A10" s="87">
        <f t="shared" si="0"/>
        <v>3</v>
      </c>
      <c r="B10" s="81">
        <v>11102</v>
      </c>
      <c r="C10" s="81">
        <f>3004+15269</f>
        <v>18273</v>
      </c>
      <c r="D10" s="81"/>
      <c r="E10" s="87">
        <f>SUM(E9+1)</f>
        <v>3</v>
      </c>
      <c r="F10" s="219" t="s">
        <v>93</v>
      </c>
      <c r="G10" s="219"/>
      <c r="H10" s="219"/>
      <c r="I10" s="81">
        <v>29000</v>
      </c>
      <c r="J10" s="81">
        <v>29000</v>
      </c>
      <c r="K10" s="81"/>
      <c r="L10" s="87">
        <f t="shared" ref="L10:L46" si="1">SUM(L9+1)</f>
        <v>3</v>
      </c>
    </row>
    <row r="11" spans="1:12" x14ac:dyDescent="0.2">
      <c r="A11" s="87">
        <f t="shared" si="0"/>
        <v>4</v>
      </c>
      <c r="B11" s="81"/>
      <c r="C11" s="81"/>
      <c r="D11" s="81"/>
      <c r="E11" s="87">
        <f t="shared" ref="E11:E45" si="2">SUM(E10+1)</f>
        <v>4</v>
      </c>
      <c r="F11" s="218" t="s">
        <v>228</v>
      </c>
      <c r="G11" s="219"/>
      <c r="H11" s="220"/>
      <c r="I11" s="81">
        <v>52000</v>
      </c>
      <c r="J11" s="81">
        <v>52000</v>
      </c>
      <c r="K11" s="81"/>
      <c r="L11" s="87"/>
    </row>
    <row r="12" spans="1:12" x14ac:dyDescent="0.2">
      <c r="A12" s="87">
        <f t="shared" si="0"/>
        <v>5</v>
      </c>
      <c r="B12" s="81"/>
      <c r="C12" s="81"/>
      <c r="D12" s="81"/>
      <c r="E12" s="87">
        <f t="shared" si="2"/>
        <v>5</v>
      </c>
      <c r="F12" s="218" t="s">
        <v>93</v>
      </c>
      <c r="G12" s="219"/>
      <c r="H12" s="220"/>
      <c r="I12" s="81">
        <v>5000</v>
      </c>
      <c r="J12" s="81">
        <v>5000</v>
      </c>
      <c r="K12" s="81"/>
      <c r="L12" s="87"/>
    </row>
    <row r="13" spans="1:12" x14ac:dyDescent="0.2">
      <c r="A13" s="87">
        <f t="shared" si="0"/>
        <v>6</v>
      </c>
      <c r="B13" s="81">
        <v>132346</v>
      </c>
      <c r="C13" s="81">
        <f>49833+44885</f>
        <v>94718</v>
      </c>
      <c r="D13" s="81">
        <v>100000</v>
      </c>
      <c r="E13" s="87">
        <f>SUM(E12+1)</f>
        <v>6</v>
      </c>
      <c r="F13" s="210" t="s">
        <v>226</v>
      </c>
      <c r="G13" s="210"/>
      <c r="H13" s="210"/>
      <c r="I13" s="81">
        <f>73441+12480+26592+5000+1000</f>
        <v>118513</v>
      </c>
      <c r="J13" s="81">
        <f>73441+12480+26592+5000+1000</f>
        <v>118513</v>
      </c>
      <c r="K13" s="81"/>
      <c r="L13" s="87">
        <f>SUM(L10+1)</f>
        <v>4</v>
      </c>
    </row>
    <row r="14" spans="1:12" x14ac:dyDescent="0.2">
      <c r="A14" s="87">
        <f t="shared" si="0"/>
        <v>7</v>
      </c>
      <c r="B14" s="81"/>
      <c r="C14" s="81"/>
      <c r="D14" s="81"/>
      <c r="E14" s="87"/>
      <c r="F14" s="162"/>
      <c r="G14" s="162"/>
      <c r="H14" s="162"/>
      <c r="I14" s="81"/>
      <c r="J14" s="81"/>
      <c r="K14" s="81"/>
      <c r="L14" s="87"/>
    </row>
    <row r="15" spans="1:12" x14ac:dyDescent="0.2">
      <c r="A15" s="87">
        <f t="shared" si="0"/>
        <v>8</v>
      </c>
      <c r="B15" s="82">
        <f>SUM(B8:B13)</f>
        <v>327117</v>
      </c>
      <c r="C15" s="82">
        <f>SUM(C8:C13)</f>
        <v>229132</v>
      </c>
      <c r="D15" s="82">
        <f>SUM(D8:D13)</f>
        <v>231000</v>
      </c>
      <c r="E15" s="87">
        <f>SUM(E13+1)</f>
        <v>7</v>
      </c>
      <c r="F15" s="214" t="s">
        <v>116</v>
      </c>
      <c r="G15" s="214"/>
      <c r="H15" s="214"/>
      <c r="I15" s="82">
        <f>SUM(I8:I13)</f>
        <v>291513</v>
      </c>
      <c r="J15" s="82">
        <f>SUM(J8:J13)</f>
        <v>291513</v>
      </c>
      <c r="K15" s="82">
        <f>SUM(K8:K13)</f>
        <v>0</v>
      </c>
      <c r="L15" s="87">
        <f>SUM(L13+1)</f>
        <v>5</v>
      </c>
    </row>
    <row r="16" spans="1:12" x14ac:dyDescent="0.2">
      <c r="A16" s="87">
        <f t="shared" si="0"/>
        <v>9</v>
      </c>
      <c r="B16" s="82"/>
      <c r="C16" s="82"/>
      <c r="D16" s="82"/>
      <c r="E16" s="87">
        <f t="shared" si="2"/>
        <v>8</v>
      </c>
      <c r="F16" s="214" t="s">
        <v>64</v>
      </c>
      <c r="G16" s="210"/>
      <c r="H16" s="210"/>
      <c r="I16" s="111">
        <v>2</v>
      </c>
      <c r="J16" s="82">
        <v>2</v>
      </c>
      <c r="K16" s="82"/>
      <c r="L16" s="87">
        <f t="shared" si="1"/>
        <v>6</v>
      </c>
    </row>
    <row r="17" spans="1:12" x14ac:dyDescent="0.2">
      <c r="A17" s="87">
        <f t="shared" si="0"/>
        <v>10</v>
      </c>
      <c r="B17" s="81"/>
      <c r="C17" s="81"/>
      <c r="D17" s="81"/>
      <c r="E17" s="87">
        <f t="shared" si="2"/>
        <v>9</v>
      </c>
      <c r="F17" s="211"/>
      <c r="G17" s="212"/>
      <c r="H17" s="213"/>
      <c r="I17" s="81"/>
      <c r="J17" s="81"/>
      <c r="K17" s="81"/>
      <c r="L17" s="87">
        <f t="shared" si="1"/>
        <v>7</v>
      </c>
    </row>
    <row r="18" spans="1:12" x14ac:dyDescent="0.2">
      <c r="A18" s="87">
        <f t="shared" si="0"/>
        <v>11</v>
      </c>
      <c r="B18" s="81"/>
      <c r="C18" s="81"/>
      <c r="D18" s="81"/>
      <c r="E18" s="87">
        <f t="shared" si="2"/>
        <v>10</v>
      </c>
      <c r="F18" s="215" t="s">
        <v>61</v>
      </c>
      <c r="G18" s="216"/>
      <c r="H18" s="217"/>
      <c r="I18" s="81"/>
      <c r="J18" s="81"/>
      <c r="K18" s="81"/>
      <c r="L18" s="87">
        <f>SUM(L17+1)</f>
        <v>8</v>
      </c>
    </row>
    <row r="19" spans="1:12" x14ac:dyDescent="0.2">
      <c r="A19" s="87">
        <f t="shared" si="0"/>
        <v>12</v>
      </c>
      <c r="B19" s="81">
        <v>46682</v>
      </c>
      <c r="C19" s="81">
        <v>73782</v>
      </c>
      <c r="D19" s="81">
        <v>60000</v>
      </c>
      <c r="E19" s="87">
        <f t="shared" si="2"/>
        <v>11</v>
      </c>
      <c r="F19" s="211" t="s">
        <v>79</v>
      </c>
      <c r="G19" s="212"/>
      <c r="H19" s="213"/>
      <c r="I19" s="81">
        <v>70000</v>
      </c>
      <c r="J19" s="81">
        <v>70000</v>
      </c>
      <c r="K19" s="81"/>
      <c r="L19" s="87">
        <f t="shared" si="1"/>
        <v>9</v>
      </c>
    </row>
    <row r="20" spans="1:12" x14ac:dyDescent="0.2">
      <c r="A20" s="87">
        <f t="shared" si="0"/>
        <v>13</v>
      </c>
      <c r="B20" s="81">
        <v>2265</v>
      </c>
      <c r="C20" s="81">
        <v>2108</v>
      </c>
      <c r="D20" s="81">
        <v>3000</v>
      </c>
      <c r="E20" s="87">
        <f t="shared" si="2"/>
        <v>12</v>
      </c>
      <c r="F20" s="211" t="s">
        <v>94</v>
      </c>
      <c r="G20" s="212"/>
      <c r="H20" s="213"/>
      <c r="I20" s="81">
        <v>10000</v>
      </c>
      <c r="J20" s="81">
        <v>10000</v>
      </c>
      <c r="K20" s="81"/>
      <c r="L20" s="87">
        <f t="shared" si="1"/>
        <v>10</v>
      </c>
    </row>
    <row r="21" spans="1:12" x14ac:dyDescent="0.2">
      <c r="A21" s="87">
        <f t="shared" si="0"/>
        <v>14</v>
      </c>
      <c r="B21" s="81">
        <v>32413</v>
      </c>
      <c r="C21" s="81">
        <v>20146</v>
      </c>
      <c r="D21" s="81">
        <v>25000</v>
      </c>
      <c r="E21" s="87">
        <f t="shared" si="2"/>
        <v>13</v>
      </c>
      <c r="F21" s="211" t="s">
        <v>95</v>
      </c>
      <c r="G21" s="212"/>
      <c r="H21" s="213"/>
      <c r="I21" s="81">
        <v>25000</v>
      </c>
      <c r="J21" s="81">
        <v>25000</v>
      </c>
      <c r="K21" s="81"/>
      <c r="L21" s="87">
        <f t="shared" si="1"/>
        <v>11</v>
      </c>
    </row>
    <row r="22" spans="1:12" x14ac:dyDescent="0.2">
      <c r="A22" s="87">
        <f t="shared" si="0"/>
        <v>15</v>
      </c>
      <c r="B22" s="81">
        <v>3534</v>
      </c>
      <c r="C22" s="81">
        <v>1595</v>
      </c>
      <c r="D22" s="81">
        <v>2500</v>
      </c>
      <c r="E22" s="87">
        <f t="shared" si="2"/>
        <v>14</v>
      </c>
      <c r="F22" s="211" t="s">
        <v>96</v>
      </c>
      <c r="G22" s="212"/>
      <c r="H22" s="213"/>
      <c r="I22" s="81">
        <v>2000</v>
      </c>
      <c r="J22" s="81">
        <v>2000</v>
      </c>
      <c r="K22" s="81"/>
      <c r="L22" s="87">
        <f t="shared" si="1"/>
        <v>12</v>
      </c>
    </row>
    <row r="23" spans="1:12" x14ac:dyDescent="0.2">
      <c r="A23" s="87">
        <f t="shared" si="0"/>
        <v>16</v>
      </c>
      <c r="B23" s="81">
        <v>1600</v>
      </c>
      <c r="C23" s="81">
        <v>7724</v>
      </c>
      <c r="D23" s="81">
        <v>2000</v>
      </c>
      <c r="E23" s="87">
        <f t="shared" si="2"/>
        <v>15</v>
      </c>
      <c r="F23" s="211" t="s">
        <v>97</v>
      </c>
      <c r="G23" s="212"/>
      <c r="H23" s="213"/>
      <c r="I23" s="81">
        <v>2000</v>
      </c>
      <c r="J23" s="81">
        <v>2000</v>
      </c>
      <c r="K23" s="81"/>
      <c r="L23" s="87">
        <f t="shared" si="1"/>
        <v>13</v>
      </c>
    </row>
    <row r="24" spans="1:12" x14ac:dyDescent="0.2">
      <c r="A24" s="87">
        <f t="shared" si="0"/>
        <v>17</v>
      </c>
      <c r="B24" s="81">
        <v>3428</v>
      </c>
      <c r="C24" s="81"/>
      <c r="D24" s="81">
        <v>1500</v>
      </c>
      <c r="E24" s="87">
        <f t="shared" si="2"/>
        <v>16</v>
      </c>
      <c r="F24" s="211" t="s">
        <v>127</v>
      </c>
      <c r="G24" s="212"/>
      <c r="H24" s="213"/>
      <c r="I24" s="81">
        <v>1500</v>
      </c>
      <c r="J24" s="81">
        <v>1500</v>
      </c>
      <c r="K24" s="81"/>
      <c r="L24" s="87">
        <f t="shared" si="1"/>
        <v>14</v>
      </c>
    </row>
    <row r="25" spans="1:12" x14ac:dyDescent="0.2">
      <c r="A25" s="87">
        <f t="shared" si="0"/>
        <v>18</v>
      </c>
      <c r="B25" s="81">
        <f>1156+1065</f>
        <v>2221</v>
      </c>
      <c r="C25" s="81">
        <f>859+1149</f>
        <v>2008</v>
      </c>
      <c r="D25" s="81">
        <v>3000</v>
      </c>
      <c r="E25" s="87">
        <f t="shared" si="2"/>
        <v>17</v>
      </c>
      <c r="F25" s="112" t="s">
        <v>126</v>
      </c>
      <c r="G25" s="113"/>
      <c r="H25" s="114"/>
      <c r="I25" s="81">
        <v>4500</v>
      </c>
      <c r="J25" s="81">
        <v>4500</v>
      </c>
      <c r="K25" s="81"/>
      <c r="L25" s="87">
        <f t="shared" si="1"/>
        <v>15</v>
      </c>
    </row>
    <row r="26" spans="1:12" x14ac:dyDescent="0.2">
      <c r="A26" s="87">
        <f t="shared" si="0"/>
        <v>19</v>
      </c>
      <c r="B26" s="81">
        <v>641</v>
      </c>
      <c r="C26" s="81">
        <v>1733</v>
      </c>
      <c r="D26" s="81">
        <v>2500</v>
      </c>
      <c r="E26" s="87">
        <f t="shared" si="2"/>
        <v>18</v>
      </c>
      <c r="F26" s="211" t="s">
        <v>98</v>
      </c>
      <c r="G26" s="212"/>
      <c r="H26" s="213"/>
      <c r="I26" s="81">
        <v>1500</v>
      </c>
      <c r="J26" s="81">
        <v>1500</v>
      </c>
      <c r="K26" s="81"/>
      <c r="L26" s="87">
        <f t="shared" si="1"/>
        <v>16</v>
      </c>
    </row>
    <row r="27" spans="1:12" x14ac:dyDescent="0.2">
      <c r="A27" s="87">
        <f t="shared" si="0"/>
        <v>20</v>
      </c>
      <c r="B27" s="81">
        <v>11780</v>
      </c>
      <c r="C27" s="81">
        <v>10834</v>
      </c>
      <c r="D27" s="81">
        <v>13000</v>
      </c>
      <c r="E27" s="87">
        <f t="shared" si="2"/>
        <v>19</v>
      </c>
      <c r="F27" s="211" t="s">
        <v>117</v>
      </c>
      <c r="G27" s="212"/>
      <c r="H27" s="213"/>
      <c r="I27" s="81">
        <v>13000</v>
      </c>
      <c r="J27" s="81">
        <v>13000</v>
      </c>
      <c r="K27" s="81"/>
      <c r="L27" s="87">
        <f t="shared" si="1"/>
        <v>17</v>
      </c>
    </row>
    <row r="28" spans="1:12" x14ac:dyDescent="0.2">
      <c r="A28" s="87">
        <f t="shared" si="0"/>
        <v>21</v>
      </c>
      <c r="B28" s="81">
        <v>13990</v>
      </c>
      <c r="C28" s="81">
        <v>11570</v>
      </c>
      <c r="D28" s="81">
        <v>11000</v>
      </c>
      <c r="E28" s="87">
        <f t="shared" si="2"/>
        <v>20</v>
      </c>
      <c r="F28" s="211" t="s">
        <v>99</v>
      </c>
      <c r="G28" s="212"/>
      <c r="H28" s="213"/>
      <c r="I28" s="81">
        <v>12500</v>
      </c>
      <c r="J28" s="81">
        <v>12500</v>
      </c>
      <c r="K28" s="81"/>
      <c r="L28" s="87">
        <f t="shared" si="1"/>
        <v>18</v>
      </c>
    </row>
    <row r="29" spans="1:12" x14ac:dyDescent="0.2">
      <c r="A29" s="87">
        <f t="shared" si="0"/>
        <v>22</v>
      </c>
      <c r="B29" s="81">
        <v>4525</v>
      </c>
      <c r="C29" s="81">
        <v>2766</v>
      </c>
      <c r="D29" s="81">
        <v>2000</v>
      </c>
      <c r="E29" s="87">
        <f t="shared" si="2"/>
        <v>21</v>
      </c>
      <c r="F29" s="211" t="s">
        <v>100</v>
      </c>
      <c r="G29" s="212"/>
      <c r="H29" s="213"/>
      <c r="I29" s="81">
        <v>3000</v>
      </c>
      <c r="J29" s="81">
        <v>3000</v>
      </c>
      <c r="K29" s="81"/>
      <c r="L29" s="87">
        <f t="shared" si="1"/>
        <v>19</v>
      </c>
    </row>
    <row r="30" spans="1:12" x14ac:dyDescent="0.2">
      <c r="A30" s="87">
        <f t="shared" si="0"/>
        <v>23</v>
      </c>
      <c r="B30" s="81">
        <v>12402</v>
      </c>
      <c r="C30" s="81">
        <v>12751</v>
      </c>
      <c r="D30" s="81">
        <v>12500</v>
      </c>
      <c r="E30" s="87">
        <f t="shared" si="2"/>
        <v>22</v>
      </c>
      <c r="F30" s="211" t="s">
        <v>101</v>
      </c>
      <c r="G30" s="212"/>
      <c r="H30" s="213"/>
      <c r="I30" s="81">
        <v>12500</v>
      </c>
      <c r="J30" s="81">
        <v>12500</v>
      </c>
      <c r="K30" s="81"/>
      <c r="L30" s="87">
        <f t="shared" si="1"/>
        <v>20</v>
      </c>
    </row>
    <row r="31" spans="1:12" x14ac:dyDescent="0.2">
      <c r="A31" s="87">
        <f t="shared" si="0"/>
        <v>24</v>
      </c>
      <c r="B31" s="81">
        <v>24036</v>
      </c>
      <c r="C31" s="81">
        <v>30660</v>
      </c>
      <c r="D31" s="81">
        <v>35000</v>
      </c>
      <c r="E31" s="87">
        <f t="shared" si="2"/>
        <v>23</v>
      </c>
      <c r="F31" s="211" t="s">
        <v>102</v>
      </c>
      <c r="G31" s="212"/>
      <c r="H31" s="213"/>
      <c r="I31" s="81">
        <v>10000</v>
      </c>
      <c r="J31" s="81">
        <v>10000</v>
      </c>
      <c r="K31" s="81"/>
      <c r="L31" s="87">
        <f t="shared" si="1"/>
        <v>21</v>
      </c>
    </row>
    <row r="32" spans="1:12" x14ac:dyDescent="0.2">
      <c r="A32" s="87">
        <f t="shared" si="0"/>
        <v>25</v>
      </c>
      <c r="B32" s="81">
        <v>1589</v>
      </c>
      <c r="C32" s="81">
        <v>5786</v>
      </c>
      <c r="D32" s="81">
        <v>10000</v>
      </c>
      <c r="E32" s="87">
        <f t="shared" si="2"/>
        <v>24</v>
      </c>
      <c r="F32" s="210" t="s">
        <v>104</v>
      </c>
      <c r="G32" s="210"/>
      <c r="H32" s="210"/>
      <c r="I32" s="81">
        <v>5000</v>
      </c>
      <c r="J32" s="81">
        <v>5000</v>
      </c>
      <c r="K32" s="81"/>
      <c r="L32" s="87">
        <f t="shared" si="1"/>
        <v>22</v>
      </c>
    </row>
    <row r="33" spans="1:13" x14ac:dyDescent="0.2">
      <c r="A33" s="87">
        <f t="shared" si="0"/>
        <v>26</v>
      </c>
      <c r="B33" s="81">
        <v>1128</v>
      </c>
      <c r="C33" s="81">
        <v>1153</v>
      </c>
      <c r="D33" s="82">
        <v>1500</v>
      </c>
      <c r="E33" s="87">
        <f t="shared" si="2"/>
        <v>25</v>
      </c>
      <c r="F33" s="211" t="s">
        <v>103</v>
      </c>
      <c r="G33" s="212"/>
      <c r="H33" s="213"/>
      <c r="I33" s="81">
        <v>1500</v>
      </c>
      <c r="J33" s="81">
        <v>1500</v>
      </c>
      <c r="K33" s="81"/>
      <c r="L33" s="87">
        <f t="shared" si="1"/>
        <v>23</v>
      </c>
    </row>
    <row r="34" spans="1:13" x14ac:dyDescent="0.2">
      <c r="A34" s="87">
        <f t="shared" si="0"/>
        <v>27</v>
      </c>
      <c r="B34" s="82">
        <f>SUM(B19:B33)</f>
        <v>162234</v>
      </c>
      <c r="C34" s="82">
        <f>SUM(C19:C33)</f>
        <v>184616</v>
      </c>
      <c r="D34" s="82">
        <f>SUM(D19:D33)</f>
        <v>184500</v>
      </c>
      <c r="E34" s="87">
        <f t="shared" si="2"/>
        <v>26</v>
      </c>
      <c r="F34" s="214" t="s">
        <v>65</v>
      </c>
      <c r="G34" s="214"/>
      <c r="H34" s="214"/>
      <c r="I34" s="82">
        <f>SUM(I19:I33)</f>
        <v>174000</v>
      </c>
      <c r="J34" s="82">
        <f>SUM(J19:J33)</f>
        <v>174000</v>
      </c>
      <c r="K34" s="82">
        <f>SUM(K19:K33)</f>
        <v>0</v>
      </c>
      <c r="L34" s="87">
        <f t="shared" si="1"/>
        <v>24</v>
      </c>
    </row>
    <row r="35" spans="1:13" x14ac:dyDescent="0.2">
      <c r="A35" s="87">
        <f t="shared" si="0"/>
        <v>28</v>
      </c>
      <c r="B35" s="83"/>
      <c r="C35" s="83"/>
      <c r="E35" s="87">
        <f t="shared" si="2"/>
        <v>27</v>
      </c>
      <c r="F35" s="236"/>
      <c r="G35" s="237"/>
      <c r="H35" s="238"/>
      <c r="I35" s="124"/>
      <c r="J35" s="83"/>
      <c r="K35" s="83"/>
      <c r="L35" s="87">
        <f t="shared" si="1"/>
        <v>25</v>
      </c>
    </row>
    <row r="36" spans="1:13" x14ac:dyDescent="0.2">
      <c r="A36" s="87">
        <f t="shared" si="0"/>
        <v>29</v>
      </c>
      <c r="B36" s="83"/>
      <c r="C36" s="83"/>
      <c r="D36" s="83"/>
      <c r="E36" s="87">
        <f t="shared" si="2"/>
        <v>28</v>
      </c>
      <c r="F36" s="239" t="s">
        <v>62</v>
      </c>
      <c r="G36" s="239"/>
      <c r="H36" s="239"/>
      <c r="I36" s="124"/>
      <c r="J36" s="83"/>
      <c r="K36" s="83"/>
      <c r="L36" s="87">
        <f>SUM(L35+1)</f>
        <v>26</v>
      </c>
    </row>
    <row r="37" spans="1:13" x14ac:dyDescent="0.2">
      <c r="A37" s="87">
        <f t="shared" si="0"/>
        <v>30</v>
      </c>
      <c r="B37" s="81">
        <f>373+16318</f>
        <v>16691</v>
      </c>
      <c r="C37" s="81">
        <v>2410</v>
      </c>
      <c r="D37" s="81">
        <v>30000</v>
      </c>
      <c r="E37" s="87">
        <f t="shared" si="2"/>
        <v>29</v>
      </c>
      <c r="F37" s="210" t="s">
        <v>163</v>
      </c>
      <c r="G37" s="210"/>
      <c r="H37" s="210"/>
      <c r="I37" s="81">
        <v>50000</v>
      </c>
      <c r="J37" s="81">
        <v>50000</v>
      </c>
      <c r="K37" s="81"/>
      <c r="L37" s="87">
        <f t="shared" si="1"/>
        <v>27</v>
      </c>
    </row>
    <row r="38" spans="1:13" x14ac:dyDescent="0.2">
      <c r="A38" s="87">
        <f t="shared" si="0"/>
        <v>31</v>
      </c>
      <c r="B38" s="81"/>
      <c r="C38" s="81"/>
      <c r="D38" s="81">
        <v>20000</v>
      </c>
      <c r="E38" s="87">
        <f t="shared" si="2"/>
        <v>30</v>
      </c>
      <c r="F38" s="210" t="s">
        <v>105</v>
      </c>
      <c r="G38" s="210"/>
      <c r="H38" s="210"/>
      <c r="I38" s="81">
        <v>50000</v>
      </c>
      <c r="J38" s="81">
        <v>50000</v>
      </c>
      <c r="K38" s="81"/>
      <c r="L38" s="87">
        <f t="shared" si="1"/>
        <v>28</v>
      </c>
    </row>
    <row r="39" spans="1:13" x14ac:dyDescent="0.2">
      <c r="A39" s="87">
        <f t="shared" si="0"/>
        <v>32</v>
      </c>
      <c r="B39" s="81"/>
      <c r="C39" s="81"/>
      <c r="D39" s="81"/>
      <c r="E39" s="87">
        <f t="shared" si="2"/>
        <v>31</v>
      </c>
      <c r="F39" s="210" t="s">
        <v>106</v>
      </c>
      <c r="G39" s="210"/>
      <c r="H39" s="210"/>
      <c r="I39" s="81"/>
      <c r="J39" s="81"/>
      <c r="K39" s="81"/>
      <c r="L39" s="87">
        <f t="shared" si="1"/>
        <v>29</v>
      </c>
    </row>
    <row r="40" spans="1:13" x14ac:dyDescent="0.2">
      <c r="A40" s="87">
        <f t="shared" si="0"/>
        <v>33</v>
      </c>
      <c r="B40" s="81"/>
      <c r="C40" s="81"/>
      <c r="D40" s="81">
        <v>25000</v>
      </c>
      <c r="E40" s="87">
        <f t="shared" si="2"/>
        <v>32</v>
      </c>
      <c r="F40" s="210" t="s">
        <v>107</v>
      </c>
      <c r="G40" s="210"/>
      <c r="H40" s="210"/>
      <c r="I40" s="81"/>
      <c r="J40" s="81"/>
      <c r="K40" s="81"/>
      <c r="L40" s="87">
        <f t="shared" si="1"/>
        <v>30</v>
      </c>
    </row>
    <row r="41" spans="1:13" x14ac:dyDescent="0.2">
      <c r="A41" s="87">
        <f t="shared" si="0"/>
        <v>34</v>
      </c>
      <c r="B41" s="81"/>
      <c r="C41" s="81"/>
      <c r="D41" s="81">
        <v>70000</v>
      </c>
      <c r="E41" s="87">
        <f t="shared" si="2"/>
        <v>33</v>
      </c>
      <c r="F41" s="211" t="s">
        <v>168</v>
      </c>
      <c r="G41" s="212"/>
      <c r="H41" s="213"/>
      <c r="I41" s="81"/>
      <c r="J41" s="81"/>
      <c r="K41" s="81"/>
      <c r="L41" s="87">
        <f t="shared" si="1"/>
        <v>31</v>
      </c>
    </row>
    <row r="42" spans="1:13" x14ac:dyDescent="0.2">
      <c r="A42" s="87">
        <f t="shared" si="0"/>
        <v>35</v>
      </c>
      <c r="B42" s="81"/>
      <c r="C42" s="81"/>
      <c r="D42" s="81">
        <v>5000</v>
      </c>
      <c r="E42" s="87">
        <f t="shared" si="2"/>
        <v>34</v>
      </c>
      <c r="F42" s="211" t="s">
        <v>151</v>
      </c>
      <c r="G42" s="212"/>
      <c r="H42" s="213"/>
      <c r="I42" s="81"/>
      <c r="J42" s="81"/>
      <c r="K42" s="81"/>
      <c r="L42" s="87">
        <f t="shared" si="1"/>
        <v>32</v>
      </c>
    </row>
    <row r="43" spans="1:13" x14ac:dyDescent="0.2">
      <c r="A43" s="87">
        <f t="shared" si="0"/>
        <v>36</v>
      </c>
      <c r="B43" s="115"/>
      <c r="C43" s="81"/>
      <c r="E43" s="87">
        <f t="shared" si="2"/>
        <v>35</v>
      </c>
      <c r="I43" s="81"/>
      <c r="J43" s="81"/>
      <c r="K43" s="81"/>
      <c r="L43" s="87">
        <f t="shared" si="1"/>
        <v>33</v>
      </c>
    </row>
    <row r="44" spans="1:13" x14ac:dyDescent="0.2">
      <c r="A44" s="87">
        <f t="shared" si="0"/>
        <v>37</v>
      </c>
      <c r="B44" s="82">
        <f>SUM(B37:B43)</f>
        <v>16691</v>
      </c>
      <c r="C44" s="135">
        <f>SUM(C37:C43)</f>
        <v>2410</v>
      </c>
      <c r="D44" s="135">
        <f>SUM(D37:D42)</f>
        <v>150000</v>
      </c>
      <c r="E44" s="87">
        <f t="shared" si="2"/>
        <v>36</v>
      </c>
      <c r="F44" s="214" t="s">
        <v>63</v>
      </c>
      <c r="G44" s="214"/>
      <c r="H44" s="214"/>
      <c r="I44" s="135">
        <f>SUM(I37:I42)</f>
        <v>100000</v>
      </c>
      <c r="J44" s="135">
        <f>SUM(J37:J42)</f>
        <v>100000</v>
      </c>
      <c r="K44" s="135">
        <f>SUM(K37:K42)</f>
        <v>0</v>
      </c>
      <c r="L44" s="83">
        <f t="shared" si="1"/>
        <v>34</v>
      </c>
    </row>
    <row r="45" spans="1:13" x14ac:dyDescent="0.2">
      <c r="A45" s="87">
        <f t="shared" si="0"/>
        <v>38</v>
      </c>
      <c r="B45" s="80"/>
      <c r="C45" s="123"/>
      <c r="D45" s="123"/>
      <c r="E45" s="87">
        <f t="shared" si="2"/>
        <v>37</v>
      </c>
      <c r="F45" s="228"/>
      <c r="G45" s="229"/>
      <c r="H45" s="229"/>
      <c r="I45" s="140"/>
      <c r="J45" s="123"/>
      <c r="K45" s="123"/>
      <c r="L45" s="83">
        <f t="shared" si="1"/>
        <v>35</v>
      </c>
      <c r="M45" s="58"/>
    </row>
    <row r="46" spans="1:13" x14ac:dyDescent="0.2">
      <c r="A46" s="87">
        <f t="shared" si="0"/>
        <v>39</v>
      </c>
      <c r="B46" s="82">
        <f>SUM(B15+B34+B44)</f>
        <v>506042</v>
      </c>
      <c r="C46" s="135">
        <f>+C15+C34+C44</f>
        <v>416158</v>
      </c>
      <c r="D46" s="135">
        <f>+D15+D34+D44</f>
        <v>565500</v>
      </c>
      <c r="E46" s="87">
        <f t="shared" ref="E46" si="3">SUM(E45+1)</f>
        <v>38</v>
      </c>
      <c r="F46" s="214" t="s">
        <v>16</v>
      </c>
      <c r="G46" s="210"/>
      <c r="H46" s="211"/>
      <c r="I46" s="135">
        <f>+I15+I34+I44</f>
        <v>565513</v>
      </c>
      <c r="J46" s="135">
        <f>+J15+J34+J44</f>
        <v>565513</v>
      </c>
      <c r="K46" s="135">
        <f>+K15+K34+K44</f>
        <v>0</v>
      </c>
      <c r="L46" s="83">
        <f t="shared" si="1"/>
        <v>36</v>
      </c>
      <c r="M46" s="58"/>
    </row>
    <row r="47" spans="1:13" x14ac:dyDescent="0.2">
      <c r="A47" s="144"/>
      <c r="B47" s="230" t="s">
        <v>133</v>
      </c>
      <c r="C47" s="230"/>
      <c r="D47" s="230"/>
      <c r="E47" s="87"/>
      <c r="F47" s="235"/>
      <c r="G47" s="235"/>
      <c r="H47" s="235"/>
      <c r="I47" s="88"/>
      <c r="J47" s="139"/>
      <c r="K47" s="80" t="s">
        <v>121</v>
      </c>
      <c r="L47" s="145"/>
      <c r="M47" s="58"/>
    </row>
  </sheetData>
  <mergeCells count="50">
    <mergeCell ref="F45:H45"/>
    <mergeCell ref="F28:H28"/>
    <mergeCell ref="B47:D47"/>
    <mergeCell ref="I2:L2"/>
    <mergeCell ref="F7:H7"/>
    <mergeCell ref="F47:H47"/>
    <mergeCell ref="F39:H39"/>
    <mergeCell ref="F40:H40"/>
    <mergeCell ref="F44:H44"/>
    <mergeCell ref="F46:H46"/>
    <mergeCell ref="F41:H41"/>
    <mergeCell ref="F35:H35"/>
    <mergeCell ref="F36:H36"/>
    <mergeCell ref="F37:H37"/>
    <mergeCell ref="F42:H42"/>
    <mergeCell ref="F12:H12"/>
    <mergeCell ref="A3:A6"/>
    <mergeCell ref="B3:D3"/>
    <mergeCell ref="F3:H6"/>
    <mergeCell ref="F17:H17"/>
    <mergeCell ref="F18:H18"/>
    <mergeCell ref="F8:H8"/>
    <mergeCell ref="F10:H10"/>
    <mergeCell ref="F15:H15"/>
    <mergeCell ref="B4:C4"/>
    <mergeCell ref="F11:H11"/>
    <mergeCell ref="I1:L1"/>
    <mergeCell ref="B2:D2"/>
    <mergeCell ref="F2:H2"/>
    <mergeCell ref="F27:H27"/>
    <mergeCell ref="F13:H13"/>
    <mergeCell ref="F16:H16"/>
    <mergeCell ref="I3:K4"/>
    <mergeCell ref="L3:L6"/>
    <mergeCell ref="F26:H26"/>
    <mergeCell ref="F19:H19"/>
    <mergeCell ref="F20:H20"/>
    <mergeCell ref="F21:H21"/>
    <mergeCell ref="F22:H22"/>
    <mergeCell ref="F23:H23"/>
    <mergeCell ref="F24:H24"/>
    <mergeCell ref="B1:D1"/>
    <mergeCell ref="F1:H1"/>
    <mergeCell ref="F32:H32"/>
    <mergeCell ref="F38:H38"/>
    <mergeCell ref="F34:H34"/>
    <mergeCell ref="F29:H29"/>
    <mergeCell ref="F30:H30"/>
    <mergeCell ref="F31:H31"/>
    <mergeCell ref="F33:H33"/>
  </mergeCells>
  <pageMargins left="0.25" right="0.25" top="0.25" bottom="0.25" header="0" footer="0.25"/>
  <pageSetup scale="98"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IU2264"/>
  <sheetViews>
    <sheetView view="pageLayout" topLeftCell="A22" zoomScaleNormal="100" workbookViewId="0">
      <selection activeCell="H44" sqref="H44"/>
    </sheetView>
  </sheetViews>
  <sheetFormatPr defaultColWidth="0" defaultRowHeight="15.75" customHeight="1" zeroHeight="1" x14ac:dyDescent="0.25"/>
  <cols>
    <col min="1" max="1" width="2.7109375" style="32" customWidth="1"/>
    <col min="2" max="3" width="15" style="33" customWidth="1"/>
    <col min="4" max="4" width="15.140625" style="34" customWidth="1"/>
    <col min="5" max="5" width="2.7109375" style="48" customWidth="1"/>
    <col min="6" max="6" width="38.85546875" style="34" customWidth="1"/>
    <col min="7" max="7" width="15.28515625" style="34" customWidth="1"/>
    <col min="8" max="8" width="14.5703125" style="34" customWidth="1"/>
    <col min="9" max="9" width="15.28515625" style="34" customWidth="1"/>
    <col min="10" max="10" width="2.7109375" style="49" customWidth="1"/>
    <col min="11" max="255" width="0" style="34" hidden="1" customWidth="1"/>
    <col min="256" max="16384" width="8.42578125" hidden="1"/>
  </cols>
  <sheetData>
    <row r="1" spans="1:255" x14ac:dyDescent="0.25">
      <c r="D1" s="247" t="s">
        <v>59</v>
      </c>
      <c r="E1" s="247"/>
      <c r="F1" s="247"/>
      <c r="G1" s="247"/>
    </row>
    <row r="2" spans="1:255" x14ac:dyDescent="0.25">
      <c r="B2" s="35" t="s">
        <v>8</v>
      </c>
      <c r="D2" s="248"/>
      <c r="E2" s="248"/>
      <c r="F2" s="248"/>
      <c r="G2" s="248"/>
    </row>
    <row r="3" spans="1:255" x14ac:dyDescent="0.25">
      <c r="B3" s="35" t="s">
        <v>135</v>
      </c>
      <c r="E3" s="249" t="s">
        <v>155</v>
      </c>
      <c r="F3" s="250"/>
      <c r="H3" s="203" t="s">
        <v>45</v>
      </c>
      <c r="I3" s="203"/>
    </row>
    <row r="4" spans="1:255" x14ac:dyDescent="0.25">
      <c r="A4" s="36"/>
      <c r="B4" s="37"/>
      <c r="C4" s="37"/>
      <c r="D4" s="251"/>
      <c r="E4" s="251"/>
      <c r="F4" s="251"/>
      <c r="G4" s="251"/>
      <c r="H4" s="252" t="s">
        <v>9</v>
      </c>
      <c r="I4" s="252"/>
      <c r="J4" s="252"/>
    </row>
    <row r="5" spans="1:255" x14ac:dyDescent="0.25">
      <c r="A5" s="242"/>
      <c r="B5" s="254" t="s">
        <v>0</v>
      </c>
      <c r="C5" s="255"/>
      <c r="D5" s="256"/>
      <c r="E5" s="257" t="s">
        <v>142</v>
      </c>
      <c r="F5" s="258"/>
      <c r="G5" s="263" t="s">
        <v>176</v>
      </c>
      <c r="H5" s="264"/>
      <c r="I5" s="265"/>
      <c r="J5" s="242"/>
    </row>
    <row r="6" spans="1:255" x14ac:dyDescent="0.2">
      <c r="A6" s="243"/>
      <c r="B6" s="245" t="s">
        <v>1</v>
      </c>
      <c r="C6" s="246"/>
      <c r="D6" s="30" t="s">
        <v>52</v>
      </c>
      <c r="E6" s="259"/>
      <c r="F6" s="260"/>
      <c r="G6" s="266"/>
      <c r="H6" s="267"/>
      <c r="I6" s="268"/>
      <c r="J6" s="243"/>
    </row>
    <row r="7" spans="1:255" ht="12.75" x14ac:dyDescent="0.2">
      <c r="A7" s="243"/>
      <c r="B7" s="30" t="s">
        <v>53</v>
      </c>
      <c r="C7" s="30" t="s">
        <v>54</v>
      </c>
      <c r="D7" s="31" t="s">
        <v>55</v>
      </c>
      <c r="E7" s="259"/>
      <c r="F7" s="260"/>
      <c r="G7" s="38" t="s">
        <v>66</v>
      </c>
      <c r="H7" s="38" t="s">
        <v>67</v>
      </c>
      <c r="I7" s="38" t="s">
        <v>68</v>
      </c>
      <c r="J7" s="243"/>
    </row>
    <row r="8" spans="1:255" ht="12.75" x14ac:dyDescent="0.2">
      <c r="A8" s="244"/>
      <c r="B8" s="39" t="s">
        <v>162</v>
      </c>
      <c r="C8" s="39" t="s">
        <v>174</v>
      </c>
      <c r="D8" s="39" t="s">
        <v>175</v>
      </c>
      <c r="E8" s="261"/>
      <c r="F8" s="262"/>
      <c r="G8" s="40" t="s">
        <v>56</v>
      </c>
      <c r="H8" s="40" t="s">
        <v>57</v>
      </c>
      <c r="I8" s="40" t="s">
        <v>58</v>
      </c>
      <c r="J8" s="244"/>
    </row>
    <row r="9" spans="1:255" ht="12.75" x14ac:dyDescent="0.2">
      <c r="A9" s="41">
        <v>1</v>
      </c>
      <c r="B9" s="253"/>
      <c r="C9" s="253"/>
      <c r="D9" s="253"/>
      <c r="E9" s="41">
        <v>1</v>
      </c>
      <c r="F9" s="47" t="s">
        <v>69</v>
      </c>
      <c r="G9" s="253"/>
      <c r="H9" s="253"/>
      <c r="I9" s="253"/>
      <c r="J9" s="41">
        <v>1</v>
      </c>
      <c r="K9" s="43"/>
      <c r="L9" s="44"/>
      <c r="M9" s="44"/>
      <c r="N9" s="44"/>
      <c r="O9" s="44"/>
      <c r="P9" s="44"/>
      <c r="Q9" s="44"/>
      <c r="R9" s="44"/>
      <c r="S9" s="44"/>
      <c r="T9" s="44"/>
      <c r="U9" s="44"/>
      <c r="V9" s="44"/>
      <c r="W9" s="44"/>
      <c r="X9" s="44"/>
      <c r="Y9" s="44"/>
      <c r="Z9" s="44"/>
      <c r="AA9" s="44"/>
      <c r="AB9" s="44"/>
      <c r="AC9" s="44"/>
      <c r="AD9" s="44"/>
      <c r="AE9" s="44"/>
      <c r="AF9" s="44"/>
      <c r="AG9" s="44"/>
      <c r="AH9" s="44"/>
      <c r="AI9" s="44"/>
      <c r="AJ9" s="44"/>
      <c r="AK9" s="44"/>
      <c r="AL9" s="44"/>
      <c r="AM9" s="44"/>
      <c r="AN9" s="44"/>
      <c r="AO9" s="44"/>
      <c r="AP9" s="44"/>
      <c r="AQ9" s="44"/>
      <c r="AR9" s="44"/>
      <c r="AS9" s="44"/>
      <c r="AT9" s="44"/>
      <c r="AU9" s="44"/>
      <c r="AV9" s="44"/>
      <c r="AW9" s="44"/>
      <c r="AX9" s="44"/>
      <c r="AY9" s="44"/>
      <c r="AZ9" s="44"/>
      <c r="BA9" s="44"/>
      <c r="BB9" s="44"/>
      <c r="BC9" s="44"/>
      <c r="BD9" s="44"/>
      <c r="BE9" s="44"/>
      <c r="BF9" s="44"/>
      <c r="BG9" s="44"/>
      <c r="BH9" s="44"/>
      <c r="BI9" s="44"/>
      <c r="BJ9" s="44"/>
      <c r="BK9" s="44"/>
      <c r="BL9" s="44"/>
      <c r="BM9" s="44"/>
      <c r="BN9" s="44"/>
      <c r="BO9" s="44"/>
      <c r="BP9" s="44"/>
      <c r="BQ9" s="44"/>
      <c r="BR9" s="44"/>
      <c r="BS9" s="44"/>
      <c r="BT9" s="44"/>
      <c r="BU9" s="44"/>
      <c r="BV9" s="44"/>
      <c r="BW9" s="44"/>
      <c r="BX9" s="44"/>
      <c r="BY9" s="44"/>
      <c r="BZ9" s="44"/>
      <c r="CA9" s="44"/>
      <c r="CB9" s="44"/>
      <c r="CC9" s="44"/>
      <c r="CD9" s="44"/>
      <c r="CE9" s="44"/>
      <c r="CF9" s="44"/>
      <c r="CG9" s="44"/>
      <c r="CH9" s="44"/>
      <c r="CI9" s="44"/>
      <c r="CJ9" s="44"/>
      <c r="CK9" s="44"/>
      <c r="CL9" s="44"/>
      <c r="CM9" s="44"/>
      <c r="CN9" s="44"/>
      <c r="CO9" s="44"/>
      <c r="CP9" s="44"/>
      <c r="CQ9" s="44"/>
      <c r="CR9" s="44"/>
      <c r="CS9" s="44"/>
      <c r="CT9" s="44"/>
      <c r="CU9" s="44"/>
      <c r="CV9" s="44"/>
      <c r="CW9" s="44"/>
      <c r="CX9" s="44"/>
      <c r="CY9" s="44"/>
      <c r="CZ9" s="44"/>
      <c r="DA9" s="44"/>
      <c r="DB9" s="44"/>
      <c r="DC9" s="44"/>
      <c r="DD9" s="44"/>
      <c r="DE9" s="44"/>
      <c r="DF9" s="44"/>
      <c r="DG9" s="44"/>
      <c r="DH9" s="44"/>
      <c r="DI9" s="44"/>
      <c r="DJ9" s="44"/>
      <c r="DK9" s="44"/>
      <c r="DL9" s="44"/>
      <c r="DM9" s="44"/>
      <c r="DN9" s="44"/>
      <c r="DO9" s="44"/>
      <c r="DP9" s="44"/>
      <c r="DQ9" s="44"/>
      <c r="DR9" s="44"/>
      <c r="DS9" s="44"/>
      <c r="DT9" s="44"/>
      <c r="DU9" s="44"/>
      <c r="DV9" s="44"/>
      <c r="DW9" s="44"/>
      <c r="DX9" s="44"/>
      <c r="DY9" s="44"/>
      <c r="DZ9" s="44"/>
      <c r="EA9" s="44"/>
      <c r="EB9" s="44"/>
      <c r="EC9" s="44"/>
      <c r="ED9" s="44"/>
      <c r="EE9" s="44"/>
      <c r="EF9" s="44"/>
      <c r="EG9" s="44"/>
      <c r="EH9" s="44"/>
      <c r="EI9" s="44"/>
      <c r="EJ9" s="44"/>
      <c r="EK9" s="44"/>
      <c r="EL9" s="44"/>
      <c r="EM9" s="44"/>
      <c r="EN9" s="44"/>
      <c r="EO9" s="44"/>
      <c r="EP9" s="44"/>
      <c r="EQ9" s="44"/>
      <c r="ER9" s="44"/>
      <c r="ES9" s="44"/>
      <c r="ET9" s="44"/>
      <c r="EU9" s="44"/>
      <c r="EV9" s="44"/>
      <c r="EW9" s="44"/>
      <c r="EX9" s="44"/>
      <c r="EY9" s="44"/>
      <c r="EZ9" s="44"/>
      <c r="FA9" s="44"/>
      <c r="FB9" s="44"/>
      <c r="FC9" s="44"/>
      <c r="FD9" s="44"/>
      <c r="FE9" s="44"/>
      <c r="FF9" s="44"/>
      <c r="FG9" s="44"/>
      <c r="FH9" s="44"/>
      <c r="FI9" s="44"/>
      <c r="FJ9" s="44"/>
      <c r="FK9" s="44"/>
      <c r="FL9" s="44"/>
      <c r="FM9" s="44"/>
      <c r="FN9" s="44"/>
      <c r="FO9" s="44"/>
      <c r="FP9" s="44"/>
      <c r="FQ9" s="44"/>
      <c r="FR9" s="44"/>
      <c r="FS9" s="44"/>
      <c r="FT9" s="44"/>
      <c r="FU9" s="44"/>
      <c r="FV9" s="44"/>
      <c r="FW9" s="44"/>
      <c r="FX9" s="44"/>
      <c r="FY9" s="44"/>
      <c r="FZ9" s="44"/>
      <c r="GA9" s="44"/>
      <c r="GB9" s="44"/>
      <c r="GC9" s="44"/>
      <c r="GD9" s="44"/>
      <c r="GE9" s="44"/>
      <c r="GF9" s="44"/>
      <c r="GG9" s="44"/>
      <c r="GH9" s="44"/>
      <c r="GI9" s="44"/>
      <c r="GJ9" s="44"/>
      <c r="GK9" s="44"/>
      <c r="GL9" s="44"/>
      <c r="GM9" s="44"/>
      <c r="GN9" s="44"/>
      <c r="GO9" s="44"/>
      <c r="GP9" s="44"/>
      <c r="GQ9" s="44"/>
      <c r="GR9" s="44"/>
      <c r="GS9" s="44"/>
      <c r="GT9" s="44"/>
      <c r="GU9" s="44"/>
      <c r="GV9" s="44"/>
      <c r="GW9" s="44"/>
      <c r="GX9" s="44"/>
      <c r="GY9" s="44"/>
      <c r="GZ9" s="44"/>
      <c r="HA9" s="44"/>
      <c r="HB9" s="44"/>
      <c r="HC9" s="44"/>
      <c r="HD9" s="44"/>
      <c r="HE9" s="44"/>
      <c r="HF9" s="44"/>
      <c r="HG9" s="44"/>
      <c r="HH9" s="44"/>
      <c r="HI9" s="44"/>
      <c r="HJ9" s="44"/>
      <c r="HK9" s="44"/>
      <c r="HL9" s="44"/>
      <c r="HM9" s="44"/>
      <c r="HN9" s="44"/>
      <c r="HO9" s="44"/>
      <c r="HP9" s="44"/>
      <c r="HQ9" s="44"/>
      <c r="HR9" s="44"/>
      <c r="HS9" s="44"/>
      <c r="HT9" s="44"/>
      <c r="HU9" s="44"/>
      <c r="HV9" s="44"/>
      <c r="HW9" s="44"/>
      <c r="HX9" s="44"/>
      <c r="HY9" s="44"/>
      <c r="HZ9" s="44"/>
      <c r="IA9" s="44"/>
      <c r="IB9" s="44"/>
      <c r="IC9" s="44"/>
      <c r="ID9" s="44"/>
      <c r="IE9" s="44"/>
      <c r="IF9" s="44"/>
      <c r="IG9" s="44"/>
      <c r="IH9" s="44"/>
      <c r="II9" s="44"/>
      <c r="IJ9" s="44"/>
      <c r="IK9" s="44"/>
      <c r="IL9" s="44"/>
      <c r="IM9" s="44"/>
      <c r="IN9" s="44"/>
      <c r="IO9" s="44"/>
      <c r="IP9" s="44"/>
      <c r="IQ9" s="44"/>
      <c r="IR9" s="44"/>
      <c r="IS9" s="44"/>
      <c r="IT9" s="44"/>
      <c r="IU9" s="44"/>
    </row>
    <row r="10" spans="1:255" ht="12.75" x14ac:dyDescent="0.2">
      <c r="A10" s="42">
        <f>SUM(A9+1)</f>
        <v>2</v>
      </c>
      <c r="B10" s="81"/>
      <c r="C10" s="104"/>
      <c r="D10" s="81"/>
      <c r="E10" s="90">
        <v>2</v>
      </c>
      <c r="F10" s="91"/>
      <c r="G10" s="97"/>
      <c r="H10" s="97"/>
      <c r="I10" s="105"/>
      <c r="J10" s="42">
        <f>SUM(J9+1)</f>
        <v>2</v>
      </c>
      <c r="K10" s="43"/>
      <c r="L10" s="44"/>
      <c r="M10" s="44"/>
      <c r="N10" s="44"/>
      <c r="O10" s="44"/>
      <c r="P10" s="44"/>
      <c r="Q10" s="44"/>
      <c r="R10" s="44"/>
      <c r="S10" s="44"/>
      <c r="T10" s="44"/>
      <c r="U10" s="44"/>
      <c r="V10" s="44"/>
      <c r="W10" s="44"/>
      <c r="X10" s="44"/>
      <c r="Y10" s="44"/>
      <c r="Z10" s="44"/>
      <c r="AA10" s="44"/>
      <c r="AB10" s="44"/>
      <c r="AC10" s="44"/>
      <c r="AD10" s="44"/>
      <c r="AE10" s="44"/>
      <c r="AF10" s="44"/>
      <c r="AG10" s="44"/>
      <c r="AH10" s="44"/>
      <c r="AI10" s="44"/>
      <c r="AJ10" s="44"/>
      <c r="AK10" s="44"/>
      <c r="AL10" s="44"/>
      <c r="AM10" s="44"/>
      <c r="AN10" s="44"/>
      <c r="AO10" s="44"/>
      <c r="AP10" s="44"/>
      <c r="AQ10" s="44"/>
      <c r="AR10" s="44"/>
      <c r="AS10" s="44"/>
      <c r="AT10" s="44"/>
      <c r="AU10" s="44"/>
      <c r="AV10" s="44"/>
      <c r="AW10" s="44"/>
      <c r="AX10" s="44"/>
      <c r="AY10" s="44"/>
      <c r="AZ10" s="44"/>
      <c r="BA10" s="44"/>
      <c r="BB10" s="44"/>
      <c r="BC10" s="44"/>
      <c r="BD10" s="44"/>
      <c r="BE10" s="44"/>
      <c r="BF10" s="44"/>
      <c r="BG10" s="44"/>
      <c r="BH10" s="44"/>
      <c r="BI10" s="44"/>
      <c r="BJ10" s="44"/>
      <c r="BK10" s="44"/>
      <c r="BL10" s="44"/>
      <c r="BM10" s="44"/>
      <c r="BN10" s="44"/>
      <c r="BO10" s="44"/>
      <c r="BP10" s="44"/>
      <c r="BQ10" s="44"/>
      <c r="BR10" s="44"/>
      <c r="BS10" s="44"/>
      <c r="BT10" s="44"/>
      <c r="BU10" s="44"/>
      <c r="BV10" s="44"/>
      <c r="BW10" s="44"/>
      <c r="BX10" s="44"/>
      <c r="BY10" s="44"/>
      <c r="BZ10" s="44"/>
      <c r="CA10" s="44"/>
      <c r="CB10" s="44"/>
      <c r="CC10" s="44"/>
      <c r="CD10" s="44"/>
      <c r="CE10" s="44"/>
      <c r="CF10" s="44"/>
      <c r="CG10" s="44"/>
      <c r="CH10" s="44"/>
      <c r="CI10" s="44"/>
      <c r="CJ10" s="44"/>
      <c r="CK10" s="44"/>
      <c r="CL10" s="44"/>
      <c r="CM10" s="44"/>
      <c r="CN10" s="44"/>
      <c r="CO10" s="44"/>
      <c r="CP10" s="44"/>
      <c r="CQ10" s="44"/>
      <c r="CR10" s="44"/>
      <c r="CS10" s="44"/>
      <c r="CT10" s="44"/>
      <c r="CU10" s="44"/>
      <c r="CV10" s="44"/>
      <c r="CW10" s="44"/>
      <c r="CX10" s="44"/>
      <c r="CY10" s="44"/>
      <c r="CZ10" s="44"/>
      <c r="DA10" s="44"/>
      <c r="DB10" s="44"/>
      <c r="DC10" s="44"/>
      <c r="DD10" s="44"/>
      <c r="DE10" s="44"/>
      <c r="DF10" s="44"/>
      <c r="DG10" s="44"/>
      <c r="DH10" s="44"/>
      <c r="DI10" s="44"/>
      <c r="DJ10" s="44"/>
      <c r="DK10" s="44"/>
      <c r="DL10" s="44"/>
      <c r="DM10" s="44"/>
      <c r="DN10" s="44"/>
      <c r="DO10" s="44"/>
      <c r="DP10" s="44"/>
      <c r="DQ10" s="44"/>
      <c r="DR10" s="44"/>
      <c r="DS10" s="44"/>
      <c r="DT10" s="44"/>
      <c r="DU10" s="44"/>
      <c r="DV10" s="44"/>
      <c r="DW10" s="44"/>
      <c r="DX10" s="44"/>
      <c r="DY10" s="44"/>
      <c r="DZ10" s="44"/>
      <c r="EA10" s="44"/>
      <c r="EB10" s="44"/>
      <c r="EC10" s="44"/>
      <c r="ED10" s="44"/>
      <c r="EE10" s="44"/>
      <c r="EF10" s="44"/>
      <c r="EG10" s="44"/>
      <c r="EH10" s="44"/>
      <c r="EI10" s="44"/>
      <c r="EJ10" s="44"/>
      <c r="EK10" s="44"/>
      <c r="EL10" s="44"/>
      <c r="EM10" s="44"/>
      <c r="EN10" s="44"/>
      <c r="EO10" s="44"/>
      <c r="EP10" s="44"/>
      <c r="EQ10" s="44"/>
      <c r="ER10" s="44"/>
      <c r="ES10" s="44"/>
      <c r="ET10" s="44"/>
      <c r="EU10" s="44"/>
      <c r="EV10" s="44"/>
      <c r="EW10" s="44"/>
      <c r="EX10" s="44"/>
      <c r="EY10" s="44"/>
      <c r="EZ10" s="44"/>
      <c r="FA10" s="44"/>
      <c r="FB10" s="44"/>
      <c r="FC10" s="44"/>
      <c r="FD10" s="44"/>
      <c r="FE10" s="44"/>
      <c r="FF10" s="44"/>
      <c r="FG10" s="44"/>
      <c r="FH10" s="44"/>
      <c r="FI10" s="44"/>
      <c r="FJ10" s="44"/>
      <c r="FK10" s="44"/>
      <c r="FL10" s="44"/>
      <c r="FM10" s="44"/>
      <c r="FN10" s="44"/>
      <c r="FO10" s="44"/>
      <c r="FP10" s="44"/>
      <c r="FQ10" s="44"/>
      <c r="FR10" s="44"/>
      <c r="FS10" s="44"/>
      <c r="FT10" s="44"/>
      <c r="FU10" s="44"/>
      <c r="FV10" s="44"/>
      <c r="FW10" s="44"/>
      <c r="FX10" s="44"/>
      <c r="FY10" s="44"/>
      <c r="FZ10" s="44"/>
      <c r="GA10" s="44"/>
      <c r="GB10" s="44"/>
      <c r="GC10" s="44"/>
      <c r="GD10" s="44"/>
      <c r="GE10" s="44"/>
      <c r="GF10" s="44"/>
      <c r="GG10" s="44"/>
      <c r="GH10" s="44"/>
      <c r="GI10" s="44"/>
      <c r="GJ10" s="44"/>
      <c r="GK10" s="44"/>
      <c r="GL10" s="44"/>
      <c r="GM10" s="44"/>
      <c r="GN10" s="44"/>
      <c r="GO10" s="44"/>
      <c r="GP10" s="44"/>
      <c r="GQ10" s="44"/>
      <c r="GR10" s="44"/>
      <c r="GS10" s="44"/>
      <c r="GT10" s="44"/>
      <c r="GU10" s="44"/>
      <c r="GV10" s="44"/>
      <c r="GW10" s="44"/>
      <c r="GX10" s="44"/>
      <c r="GY10" s="44"/>
      <c r="GZ10" s="44"/>
      <c r="HA10" s="44"/>
      <c r="HB10" s="44"/>
      <c r="HC10" s="44"/>
      <c r="HD10" s="44"/>
      <c r="HE10" s="44"/>
      <c r="HF10" s="44"/>
      <c r="HG10" s="44"/>
      <c r="HH10" s="44"/>
      <c r="HI10" s="44"/>
      <c r="HJ10" s="44"/>
      <c r="HK10" s="44"/>
      <c r="HL10" s="44"/>
      <c r="HM10" s="44"/>
      <c r="HN10" s="44"/>
      <c r="HO10" s="44"/>
      <c r="HP10" s="44"/>
      <c r="HQ10" s="44"/>
      <c r="HR10" s="44"/>
      <c r="HS10" s="44"/>
      <c r="HT10" s="44"/>
      <c r="HU10" s="44"/>
      <c r="HV10" s="44"/>
      <c r="HW10" s="44"/>
      <c r="HX10" s="44"/>
      <c r="HY10" s="44"/>
      <c r="HZ10" s="44"/>
      <c r="IA10" s="44"/>
      <c r="IB10" s="44"/>
      <c r="IC10" s="44"/>
      <c r="ID10" s="44"/>
      <c r="IE10" s="44"/>
      <c r="IF10" s="44"/>
      <c r="IG10" s="44"/>
      <c r="IH10" s="44"/>
      <c r="II10" s="44"/>
      <c r="IJ10" s="44"/>
      <c r="IK10" s="44"/>
      <c r="IL10" s="44"/>
      <c r="IM10" s="44"/>
      <c r="IN10" s="44"/>
      <c r="IO10" s="44"/>
      <c r="IP10" s="44"/>
      <c r="IQ10" s="44"/>
      <c r="IR10" s="44"/>
      <c r="IS10" s="44"/>
      <c r="IT10" s="44"/>
      <c r="IU10" s="44"/>
    </row>
    <row r="11" spans="1:255" ht="12.75" x14ac:dyDescent="0.2">
      <c r="A11" s="42">
        <f t="shared" ref="A11:A44" si="0">SUM(A10+1)</f>
        <v>3</v>
      </c>
      <c r="B11" s="79">
        <v>104898</v>
      </c>
      <c r="C11" s="79">
        <v>113103</v>
      </c>
      <c r="D11" s="79">
        <v>107500</v>
      </c>
      <c r="E11" s="90">
        <f>SUM(E10+1)</f>
        <v>3</v>
      </c>
      <c r="F11" s="91" t="s">
        <v>70</v>
      </c>
      <c r="G11" s="79">
        <v>165000</v>
      </c>
      <c r="H11" s="79">
        <v>165000</v>
      </c>
      <c r="I11" s="79"/>
      <c r="J11" s="42">
        <f t="shared" ref="J11:J44" si="1">SUM(J10+1)</f>
        <v>3</v>
      </c>
      <c r="K11" s="43"/>
      <c r="L11" s="44"/>
      <c r="M11" s="44"/>
      <c r="N11" s="44"/>
      <c r="O11" s="44"/>
      <c r="P11" s="44"/>
      <c r="Q11" s="44"/>
      <c r="R11" s="44"/>
      <c r="S11" s="44"/>
      <c r="T11" s="44"/>
      <c r="U11" s="44"/>
      <c r="V11" s="44"/>
      <c r="W11" s="44"/>
      <c r="X11" s="44"/>
      <c r="Y11" s="44"/>
      <c r="Z11" s="44"/>
      <c r="AA11" s="44"/>
      <c r="AB11" s="44"/>
      <c r="AC11" s="44"/>
      <c r="AD11" s="44"/>
      <c r="AE11" s="44"/>
      <c r="AF11" s="44"/>
      <c r="AG11" s="44"/>
      <c r="AH11" s="44"/>
      <c r="AI11" s="44"/>
      <c r="AJ11" s="44"/>
      <c r="AK11" s="44"/>
      <c r="AL11" s="44"/>
      <c r="AM11" s="44"/>
      <c r="AN11" s="44"/>
      <c r="AO11" s="44"/>
      <c r="AP11" s="44"/>
      <c r="AQ11" s="44"/>
      <c r="AR11" s="44"/>
      <c r="AS11" s="44"/>
      <c r="AT11" s="44"/>
      <c r="AU11" s="44"/>
      <c r="AV11" s="44"/>
      <c r="AW11" s="44"/>
      <c r="AX11" s="44"/>
      <c r="AY11" s="44"/>
      <c r="AZ11" s="44"/>
      <c r="BA11" s="44"/>
      <c r="BB11" s="44"/>
      <c r="BC11" s="44"/>
      <c r="BD11" s="44"/>
      <c r="BE11" s="44"/>
      <c r="BF11" s="44"/>
      <c r="BG11" s="44"/>
      <c r="BH11" s="44"/>
      <c r="BI11" s="44"/>
      <c r="BJ11" s="44"/>
      <c r="BK11" s="44"/>
      <c r="BL11" s="44"/>
      <c r="BM11" s="44"/>
      <c r="BN11" s="44"/>
      <c r="BO11" s="44"/>
      <c r="BP11" s="44"/>
      <c r="BQ11" s="44"/>
      <c r="BR11" s="44"/>
      <c r="BS11" s="44"/>
      <c r="BT11" s="44"/>
      <c r="BU11" s="44"/>
      <c r="BV11" s="44"/>
      <c r="BW11" s="44"/>
      <c r="BX11" s="44"/>
      <c r="BY11" s="44"/>
      <c r="BZ11" s="44"/>
      <c r="CA11" s="44"/>
      <c r="CB11" s="44"/>
      <c r="CC11" s="44"/>
      <c r="CD11" s="44"/>
      <c r="CE11" s="44"/>
      <c r="CF11" s="44"/>
      <c r="CG11" s="44"/>
      <c r="CH11" s="44"/>
      <c r="CI11" s="44"/>
      <c r="CJ11" s="44"/>
      <c r="CK11" s="44"/>
      <c r="CL11" s="44"/>
      <c r="CM11" s="44"/>
      <c r="CN11" s="44"/>
      <c r="CO11" s="44"/>
      <c r="CP11" s="44"/>
      <c r="CQ11" s="44"/>
      <c r="CR11" s="44"/>
      <c r="CS11" s="44"/>
      <c r="CT11" s="44"/>
      <c r="CU11" s="44"/>
      <c r="CV11" s="44"/>
      <c r="CW11" s="44"/>
      <c r="CX11" s="44"/>
      <c r="CY11" s="44"/>
      <c r="CZ11" s="44"/>
      <c r="DA11" s="44"/>
      <c r="DB11" s="44"/>
      <c r="DC11" s="44"/>
      <c r="DD11" s="44"/>
      <c r="DE11" s="44"/>
      <c r="DF11" s="44"/>
      <c r="DG11" s="44"/>
      <c r="DH11" s="44"/>
      <c r="DI11" s="44"/>
      <c r="DJ11" s="44"/>
      <c r="DK11" s="44"/>
      <c r="DL11" s="44"/>
      <c r="DM11" s="44"/>
      <c r="DN11" s="44"/>
      <c r="DO11" s="44"/>
      <c r="DP11" s="44"/>
      <c r="DQ11" s="44"/>
      <c r="DR11" s="44"/>
      <c r="DS11" s="44"/>
      <c r="DT11" s="44"/>
      <c r="DU11" s="44"/>
      <c r="DV11" s="44"/>
      <c r="DW11" s="44"/>
      <c r="DX11" s="44"/>
      <c r="DY11" s="44"/>
      <c r="DZ11" s="44"/>
      <c r="EA11" s="44"/>
      <c r="EB11" s="44"/>
      <c r="EC11" s="44"/>
      <c r="ED11" s="44"/>
      <c r="EE11" s="44"/>
      <c r="EF11" s="44"/>
      <c r="EG11" s="44"/>
      <c r="EH11" s="44"/>
      <c r="EI11" s="44"/>
      <c r="EJ11" s="44"/>
      <c r="EK11" s="44"/>
      <c r="EL11" s="44"/>
      <c r="EM11" s="44"/>
      <c r="EN11" s="44"/>
      <c r="EO11" s="44"/>
      <c r="EP11" s="44"/>
      <c r="EQ11" s="44"/>
      <c r="ER11" s="44"/>
      <c r="ES11" s="44"/>
      <c r="ET11" s="44"/>
      <c r="EU11" s="44"/>
      <c r="EV11" s="44"/>
      <c r="EW11" s="44"/>
      <c r="EX11" s="44"/>
      <c r="EY11" s="44"/>
      <c r="EZ11" s="44"/>
      <c r="FA11" s="44"/>
      <c r="FB11" s="44"/>
      <c r="FC11" s="44"/>
      <c r="FD11" s="44"/>
      <c r="FE11" s="44"/>
      <c r="FF11" s="44"/>
      <c r="FG11" s="44"/>
      <c r="FH11" s="44"/>
      <c r="FI11" s="44"/>
      <c r="FJ11" s="44"/>
      <c r="FK11" s="44"/>
      <c r="FL11" s="44"/>
      <c r="FM11" s="44"/>
      <c r="FN11" s="44"/>
      <c r="FO11" s="44"/>
      <c r="FP11" s="44"/>
      <c r="FQ11" s="44"/>
      <c r="FR11" s="44"/>
      <c r="FS11" s="44"/>
      <c r="FT11" s="44"/>
      <c r="FU11" s="44"/>
      <c r="FV11" s="44"/>
      <c r="FW11" s="44"/>
      <c r="FX11" s="44"/>
      <c r="FY11" s="44"/>
      <c r="FZ11" s="44"/>
      <c r="GA11" s="44"/>
      <c r="GB11" s="44"/>
      <c r="GC11" s="44"/>
      <c r="GD11" s="44"/>
      <c r="GE11" s="44"/>
      <c r="GF11" s="44"/>
      <c r="GG11" s="44"/>
      <c r="GH11" s="44"/>
      <c r="GI11" s="44"/>
      <c r="GJ11" s="44"/>
      <c r="GK11" s="44"/>
      <c r="GL11" s="44"/>
      <c r="GM11" s="44"/>
      <c r="GN11" s="44"/>
      <c r="GO11" s="44"/>
      <c r="GP11" s="44"/>
      <c r="GQ11" s="44"/>
      <c r="GR11" s="44"/>
      <c r="GS11" s="44"/>
      <c r="GT11" s="44"/>
      <c r="GU11" s="44"/>
      <c r="GV11" s="44"/>
      <c r="GW11" s="44"/>
      <c r="GX11" s="44"/>
      <c r="GY11" s="44"/>
      <c r="GZ11" s="44"/>
      <c r="HA11" s="44"/>
      <c r="HB11" s="44"/>
      <c r="HC11" s="44"/>
      <c r="HD11" s="44"/>
      <c r="HE11" s="44"/>
      <c r="HF11" s="44"/>
      <c r="HG11" s="44"/>
      <c r="HH11" s="44"/>
      <c r="HI11" s="44"/>
      <c r="HJ11" s="44"/>
      <c r="HK11" s="44"/>
      <c r="HL11" s="44"/>
      <c r="HM11" s="44"/>
      <c r="HN11" s="44"/>
      <c r="HO11" s="44"/>
      <c r="HP11" s="44"/>
      <c r="HQ11" s="44"/>
      <c r="HR11" s="44"/>
      <c r="HS11" s="44"/>
      <c r="HT11" s="44"/>
      <c r="HU11" s="44"/>
      <c r="HV11" s="44"/>
      <c r="HW11" s="44"/>
      <c r="HX11" s="44"/>
      <c r="HY11" s="44"/>
      <c r="HZ11" s="44"/>
      <c r="IA11" s="44"/>
      <c r="IB11" s="44"/>
      <c r="IC11" s="44"/>
      <c r="ID11" s="44"/>
      <c r="IE11" s="44"/>
      <c r="IF11" s="44"/>
      <c r="IG11" s="44"/>
      <c r="IH11" s="44"/>
      <c r="II11" s="44"/>
      <c r="IJ11" s="44"/>
      <c r="IK11" s="44"/>
      <c r="IL11" s="44"/>
      <c r="IM11" s="44"/>
      <c r="IN11" s="44"/>
      <c r="IO11" s="44"/>
      <c r="IP11" s="44"/>
      <c r="IQ11" s="44"/>
      <c r="IR11" s="44"/>
      <c r="IS11" s="44"/>
      <c r="IT11" s="44"/>
      <c r="IU11" s="44"/>
    </row>
    <row r="12" spans="1:255" ht="12.75" x14ac:dyDescent="0.2">
      <c r="A12" s="42">
        <f t="shared" si="0"/>
        <v>4</v>
      </c>
      <c r="B12" s="79">
        <v>327117</v>
      </c>
      <c r="C12" s="79">
        <v>229132</v>
      </c>
      <c r="D12" s="79">
        <v>231000</v>
      </c>
      <c r="E12" s="90">
        <f t="shared" ref="E12:E44" si="2">SUM(E11+1)</f>
        <v>4</v>
      </c>
      <c r="F12" s="91" t="s">
        <v>33</v>
      </c>
      <c r="G12" s="79">
        <v>291513</v>
      </c>
      <c r="H12" s="79">
        <v>291513</v>
      </c>
      <c r="I12" s="79"/>
      <c r="J12" s="42">
        <f t="shared" si="1"/>
        <v>4</v>
      </c>
      <c r="K12" s="43"/>
      <c r="L12" s="44"/>
      <c r="M12" s="44"/>
      <c r="N12" s="44"/>
      <c r="O12" s="44"/>
      <c r="P12" s="44"/>
      <c r="Q12" s="44"/>
      <c r="R12" s="44"/>
      <c r="S12" s="44"/>
      <c r="T12" s="44"/>
      <c r="U12" s="44"/>
      <c r="V12" s="44"/>
      <c r="W12" s="44"/>
      <c r="X12" s="44"/>
      <c r="Y12" s="44"/>
      <c r="Z12" s="44"/>
      <c r="AA12" s="44"/>
      <c r="AB12" s="44"/>
      <c r="AC12" s="44"/>
      <c r="AD12" s="44"/>
      <c r="AE12" s="44"/>
      <c r="AF12" s="44"/>
      <c r="AG12" s="44"/>
      <c r="AH12" s="44"/>
      <c r="AI12" s="44"/>
      <c r="AJ12" s="44"/>
      <c r="AK12" s="44"/>
      <c r="AL12" s="44"/>
      <c r="AM12" s="44"/>
      <c r="AN12" s="44"/>
      <c r="AO12" s="44"/>
      <c r="AP12" s="44"/>
      <c r="AQ12" s="44"/>
      <c r="AR12" s="44"/>
      <c r="AS12" s="44"/>
      <c r="AT12" s="44"/>
      <c r="AU12" s="44"/>
      <c r="AV12" s="44"/>
      <c r="AW12" s="44"/>
      <c r="AX12" s="44"/>
      <c r="AY12" s="44"/>
      <c r="AZ12" s="44"/>
      <c r="BA12" s="44"/>
      <c r="BB12" s="44"/>
      <c r="BC12" s="44"/>
      <c r="BD12" s="44"/>
      <c r="BE12" s="44"/>
      <c r="BF12" s="44"/>
      <c r="BG12" s="44"/>
      <c r="BH12" s="44"/>
      <c r="BI12" s="44"/>
      <c r="BJ12" s="44"/>
      <c r="BK12" s="44"/>
      <c r="BL12" s="44"/>
      <c r="BM12" s="44"/>
      <c r="BN12" s="44"/>
      <c r="BO12" s="44"/>
      <c r="BP12" s="44"/>
      <c r="BQ12" s="44"/>
      <c r="BR12" s="44"/>
      <c r="BS12" s="44"/>
      <c r="BT12" s="44"/>
      <c r="BU12" s="44"/>
      <c r="BV12" s="44"/>
      <c r="BW12" s="44"/>
      <c r="BX12" s="44"/>
      <c r="BY12" s="44"/>
      <c r="BZ12" s="44"/>
      <c r="CA12" s="44"/>
      <c r="CB12" s="44"/>
      <c r="CC12" s="44"/>
      <c r="CD12" s="44"/>
      <c r="CE12" s="44"/>
      <c r="CF12" s="44"/>
      <c r="CG12" s="44"/>
      <c r="CH12" s="44"/>
      <c r="CI12" s="44"/>
      <c r="CJ12" s="44"/>
      <c r="CK12" s="44"/>
      <c r="CL12" s="44"/>
      <c r="CM12" s="44"/>
      <c r="CN12" s="44"/>
      <c r="CO12" s="44"/>
      <c r="CP12" s="44"/>
      <c r="CQ12" s="44"/>
      <c r="CR12" s="44"/>
      <c r="CS12" s="44"/>
      <c r="CT12" s="44"/>
      <c r="CU12" s="44"/>
      <c r="CV12" s="44"/>
      <c r="CW12" s="44"/>
      <c r="CX12" s="44"/>
      <c r="CY12" s="44"/>
      <c r="CZ12" s="44"/>
      <c r="DA12" s="44"/>
      <c r="DB12" s="44"/>
      <c r="DC12" s="44"/>
      <c r="DD12" s="44"/>
      <c r="DE12" s="44"/>
      <c r="DF12" s="44"/>
      <c r="DG12" s="44"/>
      <c r="DH12" s="44"/>
      <c r="DI12" s="44"/>
      <c r="DJ12" s="44"/>
      <c r="DK12" s="44"/>
      <c r="DL12" s="44"/>
      <c r="DM12" s="44"/>
      <c r="DN12" s="44"/>
      <c r="DO12" s="44"/>
      <c r="DP12" s="44"/>
      <c r="DQ12" s="44"/>
      <c r="DR12" s="44"/>
      <c r="DS12" s="44"/>
      <c r="DT12" s="44"/>
      <c r="DU12" s="44"/>
      <c r="DV12" s="44"/>
      <c r="DW12" s="44"/>
      <c r="DX12" s="44"/>
      <c r="DY12" s="44"/>
      <c r="DZ12" s="44"/>
      <c r="EA12" s="44"/>
      <c r="EB12" s="44"/>
      <c r="EC12" s="44"/>
      <c r="ED12" s="44"/>
      <c r="EE12" s="44"/>
      <c r="EF12" s="44"/>
      <c r="EG12" s="44"/>
      <c r="EH12" s="44"/>
      <c r="EI12" s="44"/>
      <c r="EJ12" s="44"/>
      <c r="EK12" s="44"/>
      <c r="EL12" s="44"/>
      <c r="EM12" s="44"/>
      <c r="EN12" s="44"/>
      <c r="EO12" s="44"/>
      <c r="EP12" s="44"/>
      <c r="EQ12" s="44"/>
      <c r="ER12" s="44"/>
      <c r="ES12" s="44"/>
      <c r="ET12" s="44"/>
      <c r="EU12" s="44"/>
      <c r="EV12" s="44"/>
      <c r="EW12" s="44"/>
      <c r="EX12" s="44"/>
      <c r="EY12" s="44"/>
      <c r="EZ12" s="44"/>
      <c r="FA12" s="44"/>
      <c r="FB12" s="44"/>
      <c r="FC12" s="44"/>
      <c r="FD12" s="44"/>
      <c r="FE12" s="44"/>
      <c r="FF12" s="44"/>
      <c r="FG12" s="44"/>
      <c r="FH12" s="44"/>
      <c r="FI12" s="44"/>
      <c r="FJ12" s="44"/>
      <c r="FK12" s="44"/>
      <c r="FL12" s="44"/>
      <c r="FM12" s="44"/>
      <c r="FN12" s="44"/>
      <c r="FO12" s="44"/>
      <c r="FP12" s="44"/>
      <c r="FQ12" s="44"/>
      <c r="FR12" s="44"/>
      <c r="FS12" s="44"/>
      <c r="FT12" s="44"/>
      <c r="FU12" s="44"/>
      <c r="FV12" s="44"/>
      <c r="FW12" s="44"/>
      <c r="FX12" s="44"/>
      <c r="FY12" s="44"/>
      <c r="FZ12" s="44"/>
      <c r="GA12" s="44"/>
      <c r="GB12" s="44"/>
      <c r="GC12" s="44"/>
      <c r="GD12" s="44"/>
      <c r="GE12" s="44"/>
      <c r="GF12" s="44"/>
      <c r="GG12" s="44"/>
      <c r="GH12" s="44"/>
      <c r="GI12" s="44"/>
      <c r="GJ12" s="44"/>
      <c r="GK12" s="44"/>
      <c r="GL12" s="44"/>
      <c r="GM12" s="44"/>
      <c r="GN12" s="44"/>
      <c r="GO12" s="44"/>
      <c r="GP12" s="44"/>
      <c r="GQ12" s="44"/>
      <c r="GR12" s="44"/>
      <c r="GS12" s="44"/>
      <c r="GT12" s="44"/>
      <c r="GU12" s="44"/>
      <c r="GV12" s="44"/>
      <c r="GW12" s="44"/>
      <c r="GX12" s="44"/>
      <c r="GY12" s="44"/>
      <c r="GZ12" s="44"/>
      <c r="HA12" s="44"/>
      <c r="HB12" s="44"/>
      <c r="HC12" s="44"/>
      <c r="HD12" s="44"/>
      <c r="HE12" s="44"/>
      <c r="HF12" s="44"/>
      <c r="HG12" s="44"/>
      <c r="HH12" s="44"/>
      <c r="HI12" s="44"/>
      <c r="HJ12" s="44"/>
      <c r="HK12" s="44"/>
      <c r="HL12" s="44"/>
      <c r="HM12" s="44"/>
      <c r="HN12" s="44"/>
      <c r="HO12" s="44"/>
      <c r="HP12" s="44"/>
      <c r="HQ12" s="44"/>
      <c r="HR12" s="44"/>
      <c r="HS12" s="44"/>
      <c r="HT12" s="44"/>
      <c r="HU12" s="44"/>
      <c r="HV12" s="44"/>
      <c r="HW12" s="44"/>
      <c r="HX12" s="44"/>
      <c r="HY12" s="44"/>
      <c r="HZ12" s="44"/>
      <c r="IA12" s="44"/>
      <c r="IB12" s="44"/>
      <c r="IC12" s="44"/>
      <c r="ID12" s="44"/>
      <c r="IE12" s="44"/>
      <c r="IF12" s="44"/>
      <c r="IG12" s="44"/>
      <c r="IH12" s="44"/>
      <c r="II12" s="44"/>
      <c r="IJ12" s="44"/>
      <c r="IK12" s="44"/>
      <c r="IL12" s="44"/>
      <c r="IM12" s="44"/>
      <c r="IN12" s="44"/>
      <c r="IO12" s="44"/>
      <c r="IP12" s="44"/>
      <c r="IQ12" s="44"/>
      <c r="IR12" s="44"/>
      <c r="IS12" s="44"/>
      <c r="IT12" s="44"/>
      <c r="IU12" s="44"/>
    </row>
    <row r="13" spans="1:255" ht="12.75" x14ac:dyDescent="0.2">
      <c r="A13" s="42">
        <f t="shared" si="0"/>
        <v>5</v>
      </c>
      <c r="B13" s="79"/>
      <c r="C13" s="79"/>
      <c r="D13" s="79"/>
      <c r="E13" s="90">
        <f t="shared" si="2"/>
        <v>5</v>
      </c>
      <c r="F13" s="106"/>
      <c r="G13" s="79"/>
      <c r="H13" s="79"/>
      <c r="I13" s="79"/>
      <c r="J13" s="42">
        <f t="shared" si="1"/>
        <v>5</v>
      </c>
      <c r="K13" s="43"/>
      <c r="L13" s="44"/>
      <c r="M13" s="44"/>
      <c r="N13" s="44"/>
      <c r="O13" s="44"/>
      <c r="P13" s="44"/>
      <c r="Q13" s="44"/>
      <c r="R13" s="44"/>
      <c r="S13" s="44"/>
      <c r="T13" s="44"/>
      <c r="U13" s="44"/>
      <c r="V13" s="44"/>
      <c r="W13" s="44"/>
      <c r="X13" s="44"/>
      <c r="Y13" s="44"/>
      <c r="Z13" s="44"/>
      <c r="AA13" s="44"/>
      <c r="AB13" s="44"/>
      <c r="AC13" s="44"/>
      <c r="AD13" s="44"/>
      <c r="AE13" s="44"/>
      <c r="AF13" s="44"/>
      <c r="AG13" s="44"/>
      <c r="AH13" s="44"/>
      <c r="AI13" s="44"/>
      <c r="AJ13" s="44"/>
      <c r="AK13" s="44"/>
      <c r="AL13" s="44"/>
      <c r="AM13" s="44"/>
      <c r="AN13" s="44"/>
      <c r="AO13" s="44"/>
      <c r="AP13" s="44"/>
      <c r="AQ13" s="44"/>
      <c r="AR13" s="44"/>
      <c r="AS13" s="44"/>
      <c r="AT13" s="44"/>
      <c r="AU13" s="44"/>
      <c r="AV13" s="44"/>
      <c r="AW13" s="44"/>
      <c r="AX13" s="44"/>
      <c r="AY13" s="44"/>
      <c r="AZ13" s="44"/>
      <c r="BA13" s="44"/>
      <c r="BB13" s="44"/>
      <c r="BC13" s="44"/>
      <c r="BD13" s="44"/>
      <c r="BE13" s="44"/>
      <c r="BF13" s="44"/>
      <c r="BG13" s="44"/>
      <c r="BH13" s="44"/>
      <c r="BI13" s="44"/>
      <c r="BJ13" s="44"/>
      <c r="BK13" s="44"/>
      <c r="BL13" s="44"/>
      <c r="BM13" s="44"/>
      <c r="BN13" s="44"/>
      <c r="BO13" s="44"/>
      <c r="BP13" s="44"/>
      <c r="BQ13" s="44"/>
      <c r="BR13" s="44"/>
      <c r="BS13" s="44"/>
      <c r="BT13" s="44"/>
      <c r="BU13" s="44"/>
      <c r="BV13" s="44"/>
      <c r="BW13" s="44"/>
      <c r="BX13" s="44"/>
      <c r="BY13" s="44"/>
      <c r="BZ13" s="44"/>
      <c r="CA13" s="44"/>
      <c r="CB13" s="44"/>
      <c r="CC13" s="44"/>
      <c r="CD13" s="44"/>
      <c r="CE13" s="44"/>
      <c r="CF13" s="44"/>
      <c r="CG13" s="44"/>
      <c r="CH13" s="44"/>
      <c r="CI13" s="44"/>
      <c r="CJ13" s="44"/>
      <c r="CK13" s="44"/>
      <c r="CL13" s="44"/>
      <c r="CM13" s="44"/>
      <c r="CN13" s="44"/>
      <c r="CO13" s="44"/>
      <c r="CP13" s="44"/>
      <c r="CQ13" s="44"/>
      <c r="CR13" s="44"/>
      <c r="CS13" s="44"/>
      <c r="CT13" s="44"/>
      <c r="CU13" s="44"/>
      <c r="CV13" s="44"/>
      <c r="CW13" s="44"/>
      <c r="CX13" s="44"/>
      <c r="CY13" s="44"/>
      <c r="CZ13" s="44"/>
      <c r="DA13" s="44"/>
      <c r="DB13" s="44"/>
      <c r="DC13" s="44"/>
      <c r="DD13" s="44"/>
      <c r="DE13" s="44"/>
      <c r="DF13" s="44"/>
      <c r="DG13" s="44"/>
      <c r="DH13" s="44"/>
      <c r="DI13" s="44"/>
      <c r="DJ13" s="44"/>
      <c r="DK13" s="44"/>
      <c r="DL13" s="44"/>
      <c r="DM13" s="44"/>
      <c r="DN13" s="44"/>
      <c r="DO13" s="44"/>
      <c r="DP13" s="44"/>
      <c r="DQ13" s="44"/>
      <c r="DR13" s="44"/>
      <c r="DS13" s="44"/>
      <c r="DT13" s="44"/>
      <c r="DU13" s="44"/>
      <c r="DV13" s="44"/>
      <c r="DW13" s="44"/>
      <c r="DX13" s="44"/>
      <c r="DY13" s="44"/>
      <c r="DZ13" s="44"/>
      <c r="EA13" s="44"/>
      <c r="EB13" s="44"/>
      <c r="EC13" s="44"/>
      <c r="ED13" s="44"/>
      <c r="EE13" s="44"/>
      <c r="EF13" s="44"/>
      <c r="EG13" s="44"/>
      <c r="EH13" s="44"/>
      <c r="EI13" s="44"/>
      <c r="EJ13" s="44"/>
      <c r="EK13" s="44"/>
      <c r="EL13" s="44"/>
      <c r="EM13" s="44"/>
      <c r="EN13" s="44"/>
      <c r="EO13" s="44"/>
      <c r="EP13" s="44"/>
      <c r="EQ13" s="44"/>
      <c r="ER13" s="44"/>
      <c r="ES13" s="44"/>
      <c r="ET13" s="44"/>
      <c r="EU13" s="44"/>
      <c r="EV13" s="44"/>
      <c r="EW13" s="44"/>
      <c r="EX13" s="44"/>
      <c r="EY13" s="44"/>
      <c r="EZ13" s="44"/>
      <c r="FA13" s="44"/>
      <c r="FB13" s="44"/>
      <c r="FC13" s="44"/>
      <c r="FD13" s="44"/>
      <c r="FE13" s="44"/>
      <c r="FF13" s="44"/>
      <c r="FG13" s="44"/>
      <c r="FH13" s="44"/>
      <c r="FI13" s="44"/>
      <c r="FJ13" s="44"/>
      <c r="FK13" s="44"/>
      <c r="FL13" s="44"/>
      <c r="FM13" s="44"/>
      <c r="FN13" s="44"/>
      <c r="FO13" s="44"/>
      <c r="FP13" s="44"/>
      <c r="FQ13" s="44"/>
      <c r="FR13" s="44"/>
      <c r="FS13" s="44"/>
      <c r="FT13" s="44"/>
      <c r="FU13" s="44"/>
      <c r="FV13" s="44"/>
      <c r="FW13" s="44"/>
      <c r="FX13" s="44"/>
      <c r="FY13" s="44"/>
      <c r="FZ13" s="44"/>
      <c r="GA13" s="44"/>
      <c r="GB13" s="44"/>
      <c r="GC13" s="44"/>
      <c r="GD13" s="44"/>
      <c r="GE13" s="44"/>
      <c r="GF13" s="44"/>
      <c r="GG13" s="44"/>
      <c r="GH13" s="44"/>
      <c r="GI13" s="44"/>
      <c r="GJ13" s="44"/>
      <c r="GK13" s="44"/>
      <c r="GL13" s="44"/>
      <c r="GM13" s="44"/>
      <c r="GN13" s="44"/>
      <c r="GO13" s="44"/>
      <c r="GP13" s="44"/>
      <c r="GQ13" s="44"/>
      <c r="GR13" s="44"/>
      <c r="GS13" s="44"/>
      <c r="GT13" s="44"/>
      <c r="GU13" s="44"/>
      <c r="GV13" s="44"/>
      <c r="GW13" s="44"/>
      <c r="GX13" s="44"/>
      <c r="GY13" s="44"/>
      <c r="GZ13" s="44"/>
      <c r="HA13" s="44"/>
      <c r="HB13" s="44"/>
      <c r="HC13" s="44"/>
      <c r="HD13" s="44"/>
      <c r="HE13" s="44"/>
      <c r="HF13" s="44"/>
      <c r="HG13" s="44"/>
      <c r="HH13" s="44"/>
      <c r="HI13" s="44"/>
      <c r="HJ13" s="44"/>
      <c r="HK13" s="44"/>
      <c r="HL13" s="44"/>
      <c r="HM13" s="44"/>
      <c r="HN13" s="44"/>
      <c r="HO13" s="44"/>
      <c r="HP13" s="44"/>
      <c r="HQ13" s="44"/>
      <c r="HR13" s="44"/>
      <c r="HS13" s="44"/>
      <c r="HT13" s="44"/>
      <c r="HU13" s="44"/>
      <c r="HV13" s="44"/>
      <c r="HW13" s="44"/>
      <c r="HX13" s="44"/>
      <c r="HY13" s="44"/>
      <c r="HZ13" s="44"/>
      <c r="IA13" s="44"/>
      <c r="IB13" s="44"/>
      <c r="IC13" s="44"/>
      <c r="ID13" s="44"/>
      <c r="IE13" s="44"/>
      <c r="IF13" s="44"/>
      <c r="IG13" s="44"/>
      <c r="IH13" s="44"/>
      <c r="II13" s="44"/>
      <c r="IJ13" s="44"/>
      <c r="IK13" s="44"/>
      <c r="IL13" s="44"/>
      <c r="IM13" s="44"/>
      <c r="IN13" s="44"/>
      <c r="IO13" s="44"/>
      <c r="IP13" s="44"/>
      <c r="IQ13" s="44"/>
      <c r="IR13" s="44"/>
      <c r="IS13" s="44"/>
      <c r="IT13" s="44"/>
      <c r="IU13" s="44"/>
    </row>
    <row r="14" spans="1:255" ht="12.75" x14ac:dyDescent="0.2">
      <c r="A14" s="42">
        <f t="shared" si="0"/>
        <v>6</v>
      </c>
      <c r="B14" s="92">
        <f>SUM(B10:B13)</f>
        <v>432015</v>
      </c>
      <c r="C14" s="92">
        <f>SUM(C10:C13)</f>
        <v>342235</v>
      </c>
      <c r="D14" s="92">
        <f>SUM(D11:D13)</f>
        <v>338500</v>
      </c>
      <c r="E14" s="90">
        <f t="shared" si="2"/>
        <v>6</v>
      </c>
      <c r="F14" s="93" t="s">
        <v>60</v>
      </c>
      <c r="G14" s="92">
        <f>SUM(G11:G13)</f>
        <v>456513</v>
      </c>
      <c r="H14" s="92">
        <f>SUM(H11:H13)</f>
        <v>456513</v>
      </c>
      <c r="I14" s="92">
        <f>SUM(I11:I13)</f>
        <v>0</v>
      </c>
      <c r="J14" s="42">
        <f t="shared" si="1"/>
        <v>6</v>
      </c>
      <c r="K14" s="45"/>
      <c r="L14" s="46"/>
      <c r="M14" s="46"/>
      <c r="N14" s="46"/>
      <c r="O14" s="46"/>
      <c r="P14" s="46"/>
      <c r="Q14" s="46"/>
      <c r="R14" s="46"/>
      <c r="S14" s="46"/>
      <c r="T14" s="46"/>
      <c r="U14" s="46"/>
      <c r="V14" s="46"/>
      <c r="W14" s="46"/>
      <c r="X14" s="46"/>
      <c r="Y14" s="46"/>
      <c r="Z14" s="46"/>
      <c r="AA14" s="46"/>
      <c r="AB14" s="46"/>
      <c r="AC14" s="46"/>
      <c r="AD14" s="46"/>
      <c r="AE14" s="46"/>
      <c r="AF14" s="46"/>
      <c r="AG14" s="46"/>
      <c r="AH14" s="46"/>
      <c r="AI14" s="46"/>
      <c r="AJ14" s="46"/>
      <c r="AK14" s="46"/>
      <c r="AL14" s="46"/>
      <c r="AM14" s="46"/>
      <c r="AN14" s="46"/>
      <c r="AO14" s="46"/>
      <c r="AP14" s="46"/>
      <c r="AQ14" s="46"/>
      <c r="AR14" s="46"/>
      <c r="AS14" s="46"/>
      <c r="AT14" s="46"/>
      <c r="AU14" s="46"/>
      <c r="AV14" s="46"/>
      <c r="AW14" s="46"/>
      <c r="AX14" s="46"/>
      <c r="AY14" s="46"/>
      <c r="AZ14" s="46"/>
      <c r="BA14" s="46"/>
      <c r="BB14" s="46"/>
      <c r="BC14" s="46"/>
      <c r="BD14" s="46"/>
      <c r="BE14" s="46"/>
      <c r="BF14" s="46"/>
      <c r="BG14" s="46"/>
      <c r="BH14" s="46"/>
      <c r="BI14" s="46"/>
      <c r="BJ14" s="46"/>
      <c r="BK14" s="46"/>
      <c r="BL14" s="46"/>
      <c r="BM14" s="46"/>
      <c r="BN14" s="46"/>
      <c r="BO14" s="46"/>
      <c r="BP14" s="46"/>
      <c r="BQ14" s="46"/>
      <c r="BR14" s="46"/>
      <c r="BS14" s="46"/>
      <c r="BT14" s="46"/>
      <c r="BU14" s="46"/>
      <c r="BV14" s="46"/>
      <c r="BW14" s="46"/>
      <c r="BX14" s="46"/>
      <c r="BY14" s="46"/>
      <c r="BZ14" s="46"/>
      <c r="CA14" s="46"/>
      <c r="CB14" s="46"/>
      <c r="CC14" s="46"/>
      <c r="CD14" s="46"/>
      <c r="CE14" s="46"/>
      <c r="CF14" s="46"/>
      <c r="CG14" s="46"/>
      <c r="CH14" s="46"/>
      <c r="CI14" s="46"/>
      <c r="CJ14" s="46"/>
      <c r="CK14" s="46"/>
      <c r="CL14" s="46"/>
      <c r="CM14" s="46"/>
      <c r="CN14" s="46"/>
      <c r="CO14" s="46"/>
      <c r="CP14" s="46"/>
      <c r="CQ14" s="46"/>
      <c r="CR14" s="46"/>
      <c r="CS14" s="46"/>
      <c r="CT14" s="46"/>
      <c r="CU14" s="46"/>
      <c r="CV14" s="46"/>
      <c r="CW14" s="46"/>
      <c r="CX14" s="46"/>
      <c r="CY14" s="46"/>
      <c r="CZ14" s="46"/>
      <c r="DA14" s="46"/>
      <c r="DB14" s="46"/>
      <c r="DC14" s="46"/>
      <c r="DD14" s="46"/>
      <c r="DE14" s="46"/>
      <c r="DF14" s="46"/>
      <c r="DG14" s="46"/>
      <c r="DH14" s="46"/>
      <c r="DI14" s="46"/>
      <c r="DJ14" s="46"/>
      <c r="DK14" s="46"/>
      <c r="DL14" s="46"/>
      <c r="DM14" s="46"/>
      <c r="DN14" s="46"/>
      <c r="DO14" s="46"/>
      <c r="DP14" s="46"/>
      <c r="DQ14" s="46"/>
      <c r="DR14" s="46"/>
      <c r="DS14" s="46"/>
      <c r="DT14" s="46"/>
      <c r="DU14" s="46"/>
      <c r="DV14" s="46"/>
      <c r="DW14" s="46"/>
      <c r="DX14" s="46"/>
      <c r="DY14" s="46"/>
      <c r="DZ14" s="46"/>
      <c r="EA14" s="46"/>
      <c r="EB14" s="46"/>
      <c r="EC14" s="46"/>
      <c r="ED14" s="46"/>
      <c r="EE14" s="46"/>
      <c r="EF14" s="46"/>
      <c r="EG14" s="46"/>
      <c r="EH14" s="46"/>
      <c r="EI14" s="46"/>
      <c r="EJ14" s="46"/>
      <c r="EK14" s="46"/>
      <c r="EL14" s="46"/>
      <c r="EM14" s="46"/>
      <c r="EN14" s="46"/>
      <c r="EO14" s="46"/>
      <c r="EP14" s="46"/>
      <c r="EQ14" s="46"/>
      <c r="ER14" s="46"/>
      <c r="ES14" s="46"/>
      <c r="ET14" s="46"/>
      <c r="EU14" s="46"/>
      <c r="EV14" s="46"/>
      <c r="EW14" s="46"/>
      <c r="EX14" s="46"/>
      <c r="EY14" s="46"/>
      <c r="EZ14" s="46"/>
      <c r="FA14" s="46"/>
      <c r="FB14" s="46"/>
      <c r="FC14" s="46"/>
      <c r="FD14" s="46"/>
      <c r="FE14" s="46"/>
      <c r="FF14" s="46"/>
      <c r="FG14" s="46"/>
      <c r="FH14" s="46"/>
      <c r="FI14" s="46"/>
      <c r="FJ14" s="46"/>
      <c r="FK14" s="46"/>
      <c r="FL14" s="46"/>
      <c r="FM14" s="46"/>
      <c r="FN14" s="46"/>
      <c r="FO14" s="46"/>
      <c r="FP14" s="46"/>
      <c r="FQ14" s="46"/>
      <c r="FR14" s="46"/>
      <c r="FS14" s="46"/>
      <c r="FT14" s="46"/>
      <c r="FU14" s="46"/>
      <c r="FV14" s="46"/>
      <c r="FW14" s="46"/>
      <c r="FX14" s="46"/>
      <c r="FY14" s="46"/>
      <c r="FZ14" s="46"/>
      <c r="GA14" s="46"/>
      <c r="GB14" s="46"/>
      <c r="GC14" s="46"/>
      <c r="GD14" s="46"/>
      <c r="GE14" s="46"/>
      <c r="GF14" s="46"/>
      <c r="GG14" s="46"/>
      <c r="GH14" s="46"/>
      <c r="GI14" s="46"/>
      <c r="GJ14" s="46"/>
      <c r="GK14" s="46"/>
      <c r="GL14" s="46"/>
      <c r="GM14" s="46"/>
      <c r="GN14" s="46"/>
      <c r="GO14" s="46"/>
      <c r="GP14" s="46"/>
      <c r="GQ14" s="46"/>
      <c r="GR14" s="46"/>
      <c r="GS14" s="46"/>
      <c r="GT14" s="46"/>
      <c r="GU14" s="46"/>
      <c r="GV14" s="46"/>
      <c r="GW14" s="46"/>
      <c r="GX14" s="46"/>
      <c r="GY14" s="46"/>
      <c r="GZ14" s="46"/>
      <c r="HA14" s="46"/>
      <c r="HB14" s="46"/>
      <c r="HC14" s="46"/>
      <c r="HD14" s="46"/>
      <c r="HE14" s="46"/>
      <c r="HF14" s="46"/>
      <c r="HG14" s="46"/>
      <c r="HH14" s="46"/>
      <c r="HI14" s="46"/>
      <c r="HJ14" s="46"/>
      <c r="HK14" s="46"/>
      <c r="HL14" s="46"/>
      <c r="HM14" s="46"/>
      <c r="HN14" s="46"/>
      <c r="HO14" s="46"/>
      <c r="HP14" s="46"/>
      <c r="HQ14" s="46"/>
      <c r="HR14" s="46"/>
      <c r="HS14" s="46"/>
      <c r="HT14" s="46"/>
      <c r="HU14" s="46"/>
      <c r="HV14" s="46"/>
      <c r="HW14" s="46"/>
      <c r="HX14" s="46"/>
      <c r="HY14" s="46"/>
      <c r="HZ14" s="46"/>
      <c r="IA14" s="46"/>
      <c r="IB14" s="46"/>
      <c r="IC14" s="46"/>
      <c r="ID14" s="46"/>
      <c r="IE14" s="46"/>
      <c r="IF14" s="46"/>
      <c r="IG14" s="46"/>
      <c r="IH14" s="46"/>
      <c r="II14" s="46"/>
      <c r="IJ14" s="46"/>
      <c r="IK14" s="46"/>
      <c r="IL14" s="46"/>
      <c r="IM14" s="46"/>
      <c r="IN14" s="46"/>
      <c r="IO14" s="46"/>
      <c r="IP14" s="46"/>
      <c r="IQ14" s="46"/>
      <c r="IR14" s="46"/>
      <c r="IS14" s="46"/>
      <c r="IT14" s="46"/>
      <c r="IU14" s="46"/>
    </row>
    <row r="15" spans="1:255" ht="12.75" x14ac:dyDescent="0.2">
      <c r="A15" s="42">
        <f t="shared" si="0"/>
        <v>7</v>
      </c>
      <c r="B15" s="92">
        <v>3</v>
      </c>
      <c r="C15" s="92">
        <v>3</v>
      </c>
      <c r="D15" s="92">
        <v>3</v>
      </c>
      <c r="E15" s="90">
        <f t="shared" si="2"/>
        <v>7</v>
      </c>
      <c r="F15" s="93" t="s">
        <v>64</v>
      </c>
      <c r="G15" s="92">
        <v>3</v>
      </c>
      <c r="H15" s="92">
        <v>3</v>
      </c>
      <c r="I15" s="92">
        <v>3</v>
      </c>
      <c r="J15" s="42">
        <f t="shared" si="1"/>
        <v>7</v>
      </c>
      <c r="K15" s="45"/>
      <c r="L15" s="46"/>
      <c r="M15" s="46"/>
      <c r="N15" s="46"/>
      <c r="O15" s="46"/>
      <c r="P15" s="46"/>
      <c r="Q15" s="46"/>
      <c r="R15" s="46"/>
      <c r="S15" s="46"/>
      <c r="T15" s="46"/>
      <c r="U15" s="46"/>
      <c r="V15" s="46"/>
      <c r="W15" s="46"/>
      <c r="X15" s="46"/>
      <c r="Y15" s="46"/>
      <c r="Z15" s="46"/>
      <c r="AA15" s="46"/>
      <c r="AB15" s="46"/>
      <c r="AC15" s="46"/>
      <c r="AD15" s="46"/>
      <c r="AE15" s="46"/>
      <c r="AF15" s="46"/>
      <c r="AG15" s="46"/>
      <c r="AH15" s="46"/>
      <c r="AI15" s="46"/>
      <c r="AJ15" s="46"/>
      <c r="AK15" s="46"/>
      <c r="AL15" s="46"/>
      <c r="AM15" s="46"/>
      <c r="AN15" s="46"/>
      <c r="AO15" s="46"/>
      <c r="AP15" s="46"/>
      <c r="AQ15" s="46"/>
      <c r="AR15" s="46"/>
      <c r="AS15" s="46"/>
      <c r="AT15" s="46"/>
      <c r="AU15" s="46"/>
      <c r="AV15" s="46"/>
      <c r="AW15" s="46"/>
      <c r="AX15" s="46"/>
      <c r="AY15" s="46"/>
      <c r="AZ15" s="46"/>
      <c r="BA15" s="46"/>
      <c r="BB15" s="46"/>
      <c r="BC15" s="46"/>
      <c r="BD15" s="46"/>
      <c r="BE15" s="46"/>
      <c r="BF15" s="46"/>
      <c r="BG15" s="46"/>
      <c r="BH15" s="46"/>
      <c r="BI15" s="46"/>
      <c r="BJ15" s="46"/>
      <c r="BK15" s="46"/>
      <c r="BL15" s="46"/>
      <c r="BM15" s="46"/>
      <c r="BN15" s="46"/>
      <c r="BO15" s="46"/>
      <c r="BP15" s="46"/>
      <c r="BQ15" s="46"/>
      <c r="BR15" s="46"/>
      <c r="BS15" s="46"/>
      <c r="BT15" s="46"/>
      <c r="BU15" s="46"/>
      <c r="BV15" s="46"/>
      <c r="BW15" s="46"/>
      <c r="BX15" s="46"/>
      <c r="BY15" s="46"/>
      <c r="BZ15" s="46"/>
      <c r="CA15" s="46"/>
      <c r="CB15" s="46"/>
      <c r="CC15" s="46"/>
      <c r="CD15" s="46"/>
      <c r="CE15" s="46"/>
      <c r="CF15" s="46"/>
      <c r="CG15" s="46"/>
      <c r="CH15" s="46"/>
      <c r="CI15" s="46"/>
      <c r="CJ15" s="46"/>
      <c r="CK15" s="46"/>
      <c r="CL15" s="46"/>
      <c r="CM15" s="46"/>
      <c r="CN15" s="46"/>
      <c r="CO15" s="46"/>
      <c r="CP15" s="46"/>
      <c r="CQ15" s="46"/>
      <c r="CR15" s="46"/>
      <c r="CS15" s="46"/>
      <c r="CT15" s="46"/>
      <c r="CU15" s="46"/>
      <c r="CV15" s="46"/>
      <c r="CW15" s="46"/>
      <c r="CX15" s="46"/>
      <c r="CY15" s="46"/>
      <c r="CZ15" s="46"/>
      <c r="DA15" s="46"/>
      <c r="DB15" s="46"/>
      <c r="DC15" s="46"/>
      <c r="DD15" s="46"/>
      <c r="DE15" s="46"/>
      <c r="DF15" s="46"/>
      <c r="DG15" s="46"/>
      <c r="DH15" s="46"/>
      <c r="DI15" s="46"/>
      <c r="DJ15" s="46"/>
      <c r="DK15" s="46"/>
      <c r="DL15" s="46"/>
      <c r="DM15" s="46"/>
      <c r="DN15" s="46"/>
      <c r="DO15" s="46"/>
      <c r="DP15" s="46"/>
      <c r="DQ15" s="46"/>
      <c r="DR15" s="46"/>
      <c r="DS15" s="46"/>
      <c r="DT15" s="46"/>
      <c r="DU15" s="46"/>
      <c r="DV15" s="46"/>
      <c r="DW15" s="46"/>
      <c r="DX15" s="46"/>
      <c r="DY15" s="46"/>
      <c r="DZ15" s="46"/>
      <c r="EA15" s="46"/>
      <c r="EB15" s="46"/>
      <c r="EC15" s="46"/>
      <c r="ED15" s="46"/>
      <c r="EE15" s="46"/>
      <c r="EF15" s="46"/>
      <c r="EG15" s="46"/>
      <c r="EH15" s="46"/>
      <c r="EI15" s="46"/>
      <c r="EJ15" s="46"/>
      <c r="EK15" s="46"/>
      <c r="EL15" s="46"/>
      <c r="EM15" s="46"/>
      <c r="EN15" s="46"/>
      <c r="EO15" s="46"/>
      <c r="EP15" s="46"/>
      <c r="EQ15" s="46"/>
      <c r="ER15" s="46"/>
      <c r="ES15" s="46"/>
      <c r="ET15" s="46"/>
      <c r="EU15" s="46"/>
      <c r="EV15" s="46"/>
      <c r="EW15" s="46"/>
      <c r="EX15" s="46"/>
      <c r="EY15" s="46"/>
      <c r="EZ15" s="46"/>
      <c r="FA15" s="46"/>
      <c r="FB15" s="46"/>
      <c r="FC15" s="46"/>
      <c r="FD15" s="46"/>
      <c r="FE15" s="46"/>
      <c r="FF15" s="46"/>
      <c r="FG15" s="46"/>
      <c r="FH15" s="46"/>
      <c r="FI15" s="46"/>
      <c r="FJ15" s="46"/>
      <c r="FK15" s="46"/>
      <c r="FL15" s="46"/>
      <c r="FM15" s="46"/>
      <c r="FN15" s="46"/>
      <c r="FO15" s="46"/>
      <c r="FP15" s="46"/>
      <c r="FQ15" s="46"/>
      <c r="FR15" s="46"/>
      <c r="FS15" s="46"/>
      <c r="FT15" s="46"/>
      <c r="FU15" s="46"/>
      <c r="FV15" s="46"/>
      <c r="FW15" s="46"/>
      <c r="FX15" s="46"/>
      <c r="FY15" s="46"/>
      <c r="FZ15" s="46"/>
      <c r="GA15" s="46"/>
      <c r="GB15" s="46"/>
      <c r="GC15" s="46"/>
      <c r="GD15" s="46"/>
      <c r="GE15" s="46"/>
      <c r="GF15" s="46"/>
      <c r="GG15" s="46"/>
      <c r="GH15" s="46"/>
      <c r="GI15" s="46"/>
      <c r="GJ15" s="46"/>
      <c r="GK15" s="46"/>
      <c r="GL15" s="46"/>
      <c r="GM15" s="46"/>
      <c r="GN15" s="46"/>
      <c r="GO15" s="46"/>
      <c r="GP15" s="46"/>
      <c r="GQ15" s="46"/>
      <c r="GR15" s="46"/>
      <c r="GS15" s="46"/>
      <c r="GT15" s="46"/>
      <c r="GU15" s="46"/>
      <c r="GV15" s="46"/>
      <c r="GW15" s="46"/>
      <c r="GX15" s="46"/>
      <c r="GY15" s="46"/>
      <c r="GZ15" s="46"/>
      <c r="HA15" s="46"/>
      <c r="HB15" s="46"/>
      <c r="HC15" s="46"/>
      <c r="HD15" s="46"/>
      <c r="HE15" s="46"/>
      <c r="HF15" s="46"/>
      <c r="HG15" s="46"/>
      <c r="HH15" s="46"/>
      <c r="HI15" s="46"/>
      <c r="HJ15" s="46"/>
      <c r="HK15" s="46"/>
      <c r="HL15" s="46"/>
      <c r="HM15" s="46"/>
      <c r="HN15" s="46"/>
      <c r="HO15" s="46"/>
      <c r="HP15" s="46"/>
      <c r="HQ15" s="46"/>
      <c r="HR15" s="46"/>
      <c r="HS15" s="46"/>
      <c r="HT15" s="46"/>
      <c r="HU15" s="46"/>
      <c r="HV15" s="46"/>
      <c r="HW15" s="46"/>
      <c r="HX15" s="46"/>
      <c r="HY15" s="46"/>
      <c r="HZ15" s="46"/>
      <c r="IA15" s="46"/>
      <c r="IB15" s="46"/>
      <c r="IC15" s="46"/>
      <c r="ID15" s="46"/>
      <c r="IE15" s="46"/>
      <c r="IF15" s="46"/>
      <c r="IG15" s="46"/>
      <c r="IH15" s="46"/>
      <c r="II15" s="46"/>
      <c r="IJ15" s="46"/>
      <c r="IK15" s="46"/>
      <c r="IL15" s="46"/>
      <c r="IM15" s="46"/>
      <c r="IN15" s="46"/>
      <c r="IO15" s="46"/>
      <c r="IP15" s="46"/>
      <c r="IQ15" s="46"/>
      <c r="IR15" s="46"/>
      <c r="IS15" s="46"/>
      <c r="IT15" s="46"/>
      <c r="IU15" s="46"/>
    </row>
    <row r="16" spans="1:255" ht="12.75" x14ac:dyDescent="0.2">
      <c r="A16" s="42">
        <f t="shared" si="0"/>
        <v>8</v>
      </c>
      <c r="B16" s="241"/>
      <c r="C16" s="241"/>
      <c r="D16" s="241"/>
      <c r="E16" s="90">
        <f t="shared" si="2"/>
        <v>8</v>
      </c>
      <c r="F16" s="89" t="s">
        <v>61</v>
      </c>
      <c r="G16" s="240"/>
      <c r="H16" s="240"/>
      <c r="I16" s="240"/>
      <c r="J16" s="42">
        <f t="shared" si="1"/>
        <v>8</v>
      </c>
      <c r="K16" s="43"/>
      <c r="L16" s="44"/>
      <c r="M16" s="44"/>
      <c r="N16" s="44"/>
      <c r="O16" s="44"/>
      <c r="P16" s="44"/>
      <c r="Q16" s="44"/>
      <c r="R16" s="44"/>
      <c r="S16" s="44"/>
      <c r="T16" s="44"/>
      <c r="U16" s="44"/>
      <c r="V16" s="44"/>
      <c r="W16" s="44"/>
      <c r="X16" s="44"/>
      <c r="Y16" s="44"/>
      <c r="Z16" s="44"/>
      <c r="AA16" s="44"/>
      <c r="AB16" s="44"/>
      <c r="AC16" s="44"/>
      <c r="AD16" s="44"/>
      <c r="AE16" s="44"/>
      <c r="AF16" s="44"/>
      <c r="AG16" s="44"/>
      <c r="AH16" s="44"/>
      <c r="AI16" s="44"/>
      <c r="AJ16" s="44"/>
      <c r="AK16" s="44"/>
      <c r="AL16" s="44"/>
      <c r="AM16" s="44"/>
      <c r="AN16" s="44"/>
      <c r="AO16" s="44"/>
      <c r="AP16" s="44"/>
      <c r="AQ16" s="44"/>
      <c r="AR16" s="44"/>
      <c r="AS16" s="44"/>
      <c r="AT16" s="44"/>
      <c r="AU16" s="44"/>
      <c r="AV16" s="44"/>
      <c r="AW16" s="44"/>
      <c r="AX16" s="44"/>
      <c r="AY16" s="44"/>
      <c r="AZ16" s="44"/>
      <c r="BA16" s="44"/>
      <c r="BB16" s="44"/>
      <c r="BC16" s="44"/>
      <c r="BD16" s="44"/>
      <c r="BE16" s="44"/>
      <c r="BF16" s="44"/>
      <c r="BG16" s="44"/>
      <c r="BH16" s="44"/>
      <c r="BI16" s="44"/>
      <c r="BJ16" s="44"/>
      <c r="BK16" s="44"/>
      <c r="BL16" s="44"/>
      <c r="BM16" s="44"/>
      <c r="BN16" s="44"/>
      <c r="BO16" s="44"/>
      <c r="BP16" s="44"/>
      <c r="BQ16" s="44"/>
      <c r="BR16" s="44"/>
      <c r="BS16" s="44"/>
      <c r="BT16" s="44"/>
      <c r="BU16" s="44"/>
      <c r="BV16" s="44"/>
      <c r="BW16" s="44"/>
      <c r="BX16" s="44"/>
      <c r="BY16" s="44"/>
      <c r="BZ16" s="44"/>
      <c r="CA16" s="44"/>
      <c r="CB16" s="44"/>
      <c r="CC16" s="44"/>
      <c r="CD16" s="44"/>
      <c r="CE16" s="44"/>
      <c r="CF16" s="44"/>
      <c r="CG16" s="44"/>
      <c r="CH16" s="44"/>
      <c r="CI16" s="44"/>
      <c r="CJ16" s="44"/>
      <c r="CK16" s="44"/>
      <c r="CL16" s="44"/>
      <c r="CM16" s="44"/>
      <c r="CN16" s="44"/>
      <c r="CO16" s="44"/>
      <c r="CP16" s="44"/>
      <c r="CQ16" s="44"/>
      <c r="CR16" s="44"/>
      <c r="CS16" s="44"/>
      <c r="CT16" s="44"/>
      <c r="CU16" s="44"/>
      <c r="CV16" s="44"/>
      <c r="CW16" s="44"/>
      <c r="CX16" s="44"/>
      <c r="CY16" s="44"/>
      <c r="CZ16" s="44"/>
      <c r="DA16" s="44"/>
      <c r="DB16" s="44"/>
      <c r="DC16" s="44"/>
      <c r="DD16" s="44"/>
      <c r="DE16" s="44"/>
      <c r="DF16" s="44"/>
      <c r="DG16" s="44"/>
      <c r="DH16" s="44"/>
      <c r="DI16" s="44"/>
      <c r="DJ16" s="44"/>
      <c r="DK16" s="44"/>
      <c r="DL16" s="44"/>
      <c r="DM16" s="44"/>
      <c r="DN16" s="44"/>
      <c r="DO16" s="44"/>
      <c r="DP16" s="44"/>
      <c r="DQ16" s="44"/>
      <c r="DR16" s="44"/>
      <c r="DS16" s="44"/>
      <c r="DT16" s="44"/>
      <c r="DU16" s="44"/>
      <c r="DV16" s="44"/>
      <c r="DW16" s="44"/>
      <c r="DX16" s="44"/>
      <c r="DY16" s="44"/>
      <c r="DZ16" s="44"/>
      <c r="EA16" s="44"/>
      <c r="EB16" s="44"/>
      <c r="EC16" s="44"/>
      <c r="ED16" s="44"/>
      <c r="EE16" s="44"/>
      <c r="EF16" s="44"/>
      <c r="EG16" s="44"/>
      <c r="EH16" s="44"/>
      <c r="EI16" s="44"/>
      <c r="EJ16" s="44"/>
      <c r="EK16" s="44"/>
      <c r="EL16" s="44"/>
      <c r="EM16" s="44"/>
      <c r="EN16" s="44"/>
      <c r="EO16" s="44"/>
      <c r="EP16" s="44"/>
      <c r="EQ16" s="44"/>
      <c r="ER16" s="44"/>
      <c r="ES16" s="44"/>
      <c r="ET16" s="44"/>
      <c r="EU16" s="44"/>
      <c r="EV16" s="44"/>
      <c r="EW16" s="44"/>
      <c r="EX16" s="44"/>
      <c r="EY16" s="44"/>
      <c r="EZ16" s="44"/>
      <c r="FA16" s="44"/>
      <c r="FB16" s="44"/>
      <c r="FC16" s="44"/>
      <c r="FD16" s="44"/>
      <c r="FE16" s="44"/>
      <c r="FF16" s="44"/>
      <c r="FG16" s="44"/>
      <c r="FH16" s="44"/>
      <c r="FI16" s="44"/>
      <c r="FJ16" s="44"/>
      <c r="FK16" s="44"/>
      <c r="FL16" s="44"/>
      <c r="FM16" s="44"/>
      <c r="FN16" s="44"/>
      <c r="FO16" s="44"/>
      <c r="FP16" s="44"/>
      <c r="FQ16" s="44"/>
      <c r="FR16" s="44"/>
      <c r="FS16" s="44"/>
      <c r="FT16" s="44"/>
      <c r="FU16" s="44"/>
      <c r="FV16" s="44"/>
      <c r="FW16" s="44"/>
      <c r="FX16" s="44"/>
      <c r="FY16" s="44"/>
      <c r="FZ16" s="44"/>
      <c r="GA16" s="44"/>
      <c r="GB16" s="44"/>
      <c r="GC16" s="44"/>
      <c r="GD16" s="44"/>
      <c r="GE16" s="44"/>
      <c r="GF16" s="44"/>
      <c r="GG16" s="44"/>
      <c r="GH16" s="44"/>
      <c r="GI16" s="44"/>
      <c r="GJ16" s="44"/>
      <c r="GK16" s="44"/>
      <c r="GL16" s="44"/>
      <c r="GM16" s="44"/>
      <c r="GN16" s="44"/>
      <c r="GO16" s="44"/>
      <c r="GP16" s="44"/>
      <c r="GQ16" s="44"/>
      <c r="GR16" s="44"/>
      <c r="GS16" s="44"/>
      <c r="GT16" s="44"/>
      <c r="GU16" s="44"/>
      <c r="GV16" s="44"/>
      <c r="GW16" s="44"/>
      <c r="GX16" s="44"/>
      <c r="GY16" s="44"/>
      <c r="GZ16" s="44"/>
      <c r="HA16" s="44"/>
      <c r="HB16" s="44"/>
      <c r="HC16" s="44"/>
      <c r="HD16" s="44"/>
      <c r="HE16" s="44"/>
      <c r="HF16" s="44"/>
      <c r="HG16" s="44"/>
      <c r="HH16" s="44"/>
      <c r="HI16" s="44"/>
      <c r="HJ16" s="44"/>
      <c r="HK16" s="44"/>
      <c r="HL16" s="44"/>
      <c r="HM16" s="44"/>
      <c r="HN16" s="44"/>
      <c r="HO16" s="44"/>
      <c r="HP16" s="44"/>
      <c r="HQ16" s="44"/>
      <c r="HR16" s="44"/>
      <c r="HS16" s="44"/>
      <c r="HT16" s="44"/>
      <c r="HU16" s="44"/>
      <c r="HV16" s="44"/>
      <c r="HW16" s="44"/>
      <c r="HX16" s="44"/>
      <c r="HY16" s="44"/>
      <c r="HZ16" s="44"/>
      <c r="IA16" s="44"/>
      <c r="IB16" s="44"/>
      <c r="IC16" s="44"/>
      <c r="ID16" s="44"/>
      <c r="IE16" s="44"/>
      <c r="IF16" s="44"/>
      <c r="IG16" s="44"/>
      <c r="IH16" s="44"/>
      <c r="II16" s="44"/>
      <c r="IJ16" s="44"/>
      <c r="IK16" s="44"/>
      <c r="IL16" s="44"/>
      <c r="IM16" s="44"/>
      <c r="IN16" s="44"/>
      <c r="IO16" s="44"/>
      <c r="IP16" s="44"/>
      <c r="IQ16" s="44"/>
      <c r="IR16" s="44"/>
      <c r="IS16" s="44"/>
      <c r="IT16" s="44"/>
      <c r="IU16" s="44"/>
    </row>
    <row r="17" spans="1:255" ht="12.75" x14ac:dyDescent="0.2">
      <c r="A17" s="42">
        <f t="shared" si="0"/>
        <v>9</v>
      </c>
      <c r="B17" s="81"/>
      <c r="C17" s="81"/>
      <c r="D17" s="81"/>
      <c r="E17" s="90">
        <f t="shared" si="2"/>
        <v>9</v>
      </c>
      <c r="F17" s="91"/>
      <c r="G17" s="81"/>
      <c r="H17" s="81"/>
      <c r="I17" s="79"/>
      <c r="J17" s="42">
        <f t="shared" si="1"/>
        <v>9</v>
      </c>
      <c r="K17" s="43"/>
      <c r="L17" s="44"/>
      <c r="M17" s="44"/>
      <c r="N17" s="44"/>
      <c r="O17" s="44"/>
      <c r="P17" s="44"/>
      <c r="Q17" s="44"/>
      <c r="R17" s="44"/>
      <c r="S17" s="44"/>
      <c r="T17" s="44"/>
      <c r="U17" s="44"/>
      <c r="V17" s="44"/>
      <c r="W17" s="44"/>
      <c r="X17" s="44"/>
      <c r="Y17" s="44"/>
      <c r="Z17" s="44"/>
      <c r="AA17" s="44"/>
      <c r="AB17" s="44"/>
      <c r="AC17" s="44"/>
      <c r="AD17" s="44"/>
      <c r="AE17" s="44"/>
      <c r="AF17" s="44"/>
      <c r="AG17" s="44"/>
      <c r="AH17" s="44"/>
      <c r="AI17" s="44"/>
      <c r="AJ17" s="44"/>
      <c r="AK17" s="44"/>
      <c r="AL17" s="44"/>
      <c r="AM17" s="44"/>
      <c r="AN17" s="44"/>
      <c r="AO17" s="44"/>
      <c r="AP17" s="44"/>
      <c r="AQ17" s="44"/>
      <c r="AR17" s="44"/>
      <c r="AS17" s="44"/>
      <c r="AT17" s="44"/>
      <c r="AU17" s="44"/>
      <c r="AV17" s="44"/>
      <c r="AW17" s="44"/>
      <c r="AX17" s="44"/>
      <c r="AY17" s="44"/>
      <c r="AZ17" s="44"/>
      <c r="BA17" s="44"/>
      <c r="BB17" s="44"/>
      <c r="BC17" s="44"/>
      <c r="BD17" s="44"/>
      <c r="BE17" s="44"/>
      <c r="BF17" s="44"/>
      <c r="BG17" s="44"/>
      <c r="BH17" s="44"/>
      <c r="BI17" s="44"/>
      <c r="BJ17" s="44"/>
      <c r="BK17" s="44"/>
      <c r="BL17" s="44"/>
      <c r="BM17" s="44"/>
      <c r="BN17" s="44"/>
      <c r="BO17" s="44"/>
      <c r="BP17" s="44"/>
      <c r="BQ17" s="44"/>
      <c r="BR17" s="44"/>
      <c r="BS17" s="44"/>
      <c r="BT17" s="44"/>
      <c r="BU17" s="44"/>
      <c r="BV17" s="44"/>
      <c r="BW17" s="44"/>
      <c r="BX17" s="44"/>
      <c r="BY17" s="44"/>
      <c r="BZ17" s="44"/>
      <c r="CA17" s="44"/>
      <c r="CB17" s="44"/>
      <c r="CC17" s="44"/>
      <c r="CD17" s="44"/>
      <c r="CE17" s="44"/>
      <c r="CF17" s="44"/>
      <c r="CG17" s="44"/>
      <c r="CH17" s="44"/>
      <c r="CI17" s="44"/>
      <c r="CJ17" s="44"/>
      <c r="CK17" s="44"/>
      <c r="CL17" s="44"/>
      <c r="CM17" s="44"/>
      <c r="CN17" s="44"/>
      <c r="CO17" s="44"/>
      <c r="CP17" s="44"/>
      <c r="CQ17" s="44"/>
      <c r="CR17" s="44"/>
      <c r="CS17" s="44"/>
      <c r="CT17" s="44"/>
      <c r="CU17" s="44"/>
      <c r="CV17" s="44"/>
      <c r="CW17" s="44"/>
      <c r="CX17" s="44"/>
      <c r="CY17" s="44"/>
      <c r="CZ17" s="44"/>
      <c r="DA17" s="44"/>
      <c r="DB17" s="44"/>
      <c r="DC17" s="44"/>
      <c r="DD17" s="44"/>
      <c r="DE17" s="44"/>
      <c r="DF17" s="44"/>
      <c r="DG17" s="44"/>
      <c r="DH17" s="44"/>
      <c r="DI17" s="44"/>
      <c r="DJ17" s="44"/>
      <c r="DK17" s="44"/>
      <c r="DL17" s="44"/>
      <c r="DM17" s="44"/>
      <c r="DN17" s="44"/>
      <c r="DO17" s="44"/>
      <c r="DP17" s="44"/>
      <c r="DQ17" s="44"/>
      <c r="DR17" s="44"/>
      <c r="DS17" s="44"/>
      <c r="DT17" s="44"/>
      <c r="DU17" s="44"/>
      <c r="DV17" s="44"/>
      <c r="DW17" s="44"/>
      <c r="DX17" s="44"/>
      <c r="DY17" s="44"/>
      <c r="DZ17" s="44"/>
      <c r="EA17" s="44"/>
      <c r="EB17" s="44"/>
      <c r="EC17" s="44"/>
      <c r="ED17" s="44"/>
      <c r="EE17" s="44"/>
      <c r="EF17" s="44"/>
      <c r="EG17" s="44"/>
      <c r="EH17" s="44"/>
      <c r="EI17" s="44"/>
      <c r="EJ17" s="44"/>
      <c r="EK17" s="44"/>
      <c r="EL17" s="44"/>
      <c r="EM17" s="44"/>
      <c r="EN17" s="44"/>
      <c r="EO17" s="44"/>
      <c r="EP17" s="44"/>
      <c r="EQ17" s="44"/>
      <c r="ER17" s="44"/>
      <c r="ES17" s="44"/>
      <c r="ET17" s="44"/>
      <c r="EU17" s="44"/>
      <c r="EV17" s="44"/>
      <c r="EW17" s="44"/>
      <c r="EX17" s="44"/>
      <c r="EY17" s="44"/>
      <c r="EZ17" s="44"/>
      <c r="FA17" s="44"/>
      <c r="FB17" s="44"/>
      <c r="FC17" s="44"/>
      <c r="FD17" s="44"/>
      <c r="FE17" s="44"/>
      <c r="FF17" s="44"/>
      <c r="FG17" s="44"/>
      <c r="FH17" s="44"/>
      <c r="FI17" s="44"/>
      <c r="FJ17" s="44"/>
      <c r="FK17" s="44"/>
      <c r="FL17" s="44"/>
      <c r="FM17" s="44"/>
      <c r="FN17" s="44"/>
      <c r="FO17" s="44"/>
      <c r="FP17" s="44"/>
      <c r="FQ17" s="44"/>
      <c r="FR17" s="44"/>
      <c r="FS17" s="44"/>
      <c r="FT17" s="44"/>
      <c r="FU17" s="44"/>
      <c r="FV17" s="44"/>
      <c r="FW17" s="44"/>
      <c r="FX17" s="44"/>
      <c r="FY17" s="44"/>
      <c r="FZ17" s="44"/>
      <c r="GA17" s="44"/>
      <c r="GB17" s="44"/>
      <c r="GC17" s="44"/>
      <c r="GD17" s="44"/>
      <c r="GE17" s="44"/>
      <c r="GF17" s="44"/>
      <c r="GG17" s="44"/>
      <c r="GH17" s="44"/>
      <c r="GI17" s="44"/>
      <c r="GJ17" s="44"/>
      <c r="GK17" s="44"/>
      <c r="GL17" s="44"/>
      <c r="GM17" s="44"/>
      <c r="GN17" s="44"/>
      <c r="GO17" s="44"/>
      <c r="GP17" s="44"/>
      <c r="GQ17" s="44"/>
      <c r="GR17" s="44"/>
      <c r="GS17" s="44"/>
      <c r="GT17" s="44"/>
      <c r="GU17" s="44"/>
      <c r="GV17" s="44"/>
      <c r="GW17" s="44"/>
      <c r="GX17" s="44"/>
      <c r="GY17" s="44"/>
      <c r="GZ17" s="44"/>
      <c r="HA17" s="44"/>
      <c r="HB17" s="44"/>
      <c r="HC17" s="44"/>
      <c r="HD17" s="44"/>
      <c r="HE17" s="44"/>
      <c r="HF17" s="44"/>
      <c r="HG17" s="44"/>
      <c r="HH17" s="44"/>
      <c r="HI17" s="44"/>
      <c r="HJ17" s="44"/>
      <c r="HK17" s="44"/>
      <c r="HL17" s="44"/>
      <c r="HM17" s="44"/>
      <c r="HN17" s="44"/>
      <c r="HO17" s="44"/>
      <c r="HP17" s="44"/>
      <c r="HQ17" s="44"/>
      <c r="HR17" s="44"/>
      <c r="HS17" s="44"/>
      <c r="HT17" s="44"/>
      <c r="HU17" s="44"/>
      <c r="HV17" s="44"/>
      <c r="HW17" s="44"/>
      <c r="HX17" s="44"/>
      <c r="HY17" s="44"/>
      <c r="HZ17" s="44"/>
      <c r="IA17" s="44"/>
      <c r="IB17" s="44"/>
      <c r="IC17" s="44"/>
      <c r="ID17" s="44"/>
      <c r="IE17" s="44"/>
      <c r="IF17" s="44"/>
      <c r="IG17" s="44"/>
      <c r="IH17" s="44"/>
      <c r="II17" s="44"/>
      <c r="IJ17" s="44"/>
      <c r="IK17" s="44"/>
      <c r="IL17" s="44"/>
      <c r="IM17" s="44"/>
      <c r="IN17" s="44"/>
      <c r="IO17" s="44"/>
      <c r="IP17" s="44"/>
      <c r="IQ17" s="44"/>
      <c r="IR17" s="44"/>
      <c r="IS17" s="44"/>
      <c r="IT17" s="44"/>
      <c r="IU17" s="44"/>
    </row>
    <row r="18" spans="1:255" ht="12.75" x14ac:dyDescent="0.2">
      <c r="A18" s="42">
        <f t="shared" si="0"/>
        <v>10</v>
      </c>
      <c r="B18" s="79">
        <v>77780</v>
      </c>
      <c r="C18" s="79">
        <v>83581</v>
      </c>
      <c r="D18" s="79">
        <v>112900</v>
      </c>
      <c r="E18" s="90">
        <f t="shared" si="2"/>
        <v>10</v>
      </c>
      <c r="F18" s="91" t="s">
        <v>70</v>
      </c>
      <c r="G18" s="79">
        <v>111800</v>
      </c>
      <c r="H18" s="79">
        <v>111800</v>
      </c>
      <c r="I18" s="79"/>
      <c r="J18" s="42">
        <f t="shared" si="1"/>
        <v>10</v>
      </c>
      <c r="K18" s="43"/>
      <c r="L18" s="44"/>
      <c r="M18" s="44"/>
      <c r="N18" s="44"/>
      <c r="O18" s="44"/>
      <c r="P18" s="44"/>
      <c r="Q18" s="44"/>
      <c r="R18" s="44"/>
      <c r="S18" s="44"/>
      <c r="T18" s="44"/>
      <c r="U18" s="44"/>
      <c r="V18" s="44"/>
      <c r="W18" s="44"/>
      <c r="X18" s="44"/>
      <c r="Y18" s="44"/>
      <c r="Z18" s="44"/>
      <c r="AA18" s="44"/>
      <c r="AB18" s="44"/>
      <c r="AC18" s="44"/>
      <c r="AD18" s="44"/>
      <c r="AE18" s="44"/>
      <c r="AF18" s="44"/>
      <c r="AG18" s="44"/>
      <c r="AH18" s="44"/>
      <c r="AI18" s="44"/>
      <c r="AJ18" s="44"/>
      <c r="AK18" s="44"/>
      <c r="AL18" s="44"/>
      <c r="AM18" s="44"/>
      <c r="AN18" s="44"/>
      <c r="AO18" s="44"/>
      <c r="AP18" s="44"/>
      <c r="AQ18" s="44"/>
      <c r="AR18" s="44"/>
      <c r="AS18" s="44"/>
      <c r="AT18" s="44"/>
      <c r="AU18" s="44"/>
      <c r="AV18" s="44"/>
      <c r="AW18" s="44"/>
      <c r="AX18" s="44"/>
      <c r="AY18" s="44"/>
      <c r="AZ18" s="44"/>
      <c r="BA18" s="44"/>
      <c r="BB18" s="44"/>
      <c r="BC18" s="44"/>
      <c r="BD18" s="44"/>
      <c r="BE18" s="44"/>
      <c r="BF18" s="44"/>
      <c r="BG18" s="44"/>
      <c r="BH18" s="44"/>
      <c r="BI18" s="44"/>
      <c r="BJ18" s="44"/>
      <c r="BK18" s="44"/>
      <c r="BL18" s="44"/>
      <c r="BM18" s="44"/>
      <c r="BN18" s="44"/>
      <c r="BO18" s="44"/>
      <c r="BP18" s="44"/>
      <c r="BQ18" s="44"/>
      <c r="BR18" s="44"/>
      <c r="BS18" s="44"/>
      <c r="BT18" s="44"/>
      <c r="BU18" s="44"/>
      <c r="BV18" s="44"/>
      <c r="BW18" s="44"/>
      <c r="BX18" s="44"/>
      <c r="BY18" s="44"/>
      <c r="BZ18" s="44"/>
      <c r="CA18" s="44"/>
      <c r="CB18" s="44"/>
      <c r="CC18" s="44"/>
      <c r="CD18" s="44"/>
      <c r="CE18" s="44"/>
      <c r="CF18" s="44"/>
      <c r="CG18" s="44"/>
      <c r="CH18" s="44"/>
      <c r="CI18" s="44"/>
      <c r="CJ18" s="44"/>
      <c r="CK18" s="44"/>
      <c r="CL18" s="44"/>
      <c r="CM18" s="44"/>
      <c r="CN18" s="44"/>
      <c r="CO18" s="44"/>
      <c r="CP18" s="44"/>
      <c r="CQ18" s="44"/>
      <c r="CR18" s="44"/>
      <c r="CS18" s="44"/>
      <c r="CT18" s="44"/>
      <c r="CU18" s="44"/>
      <c r="CV18" s="44"/>
      <c r="CW18" s="44"/>
      <c r="CX18" s="44"/>
      <c r="CY18" s="44"/>
      <c r="CZ18" s="44"/>
      <c r="DA18" s="44"/>
      <c r="DB18" s="44"/>
      <c r="DC18" s="44"/>
      <c r="DD18" s="44"/>
      <c r="DE18" s="44"/>
      <c r="DF18" s="44"/>
      <c r="DG18" s="44"/>
      <c r="DH18" s="44"/>
      <c r="DI18" s="44"/>
      <c r="DJ18" s="44"/>
      <c r="DK18" s="44"/>
      <c r="DL18" s="44"/>
      <c r="DM18" s="44"/>
      <c r="DN18" s="44"/>
      <c r="DO18" s="44"/>
      <c r="DP18" s="44"/>
      <c r="DQ18" s="44"/>
      <c r="DR18" s="44"/>
      <c r="DS18" s="44"/>
      <c r="DT18" s="44"/>
      <c r="DU18" s="44"/>
      <c r="DV18" s="44"/>
      <c r="DW18" s="44"/>
      <c r="DX18" s="44"/>
      <c r="DY18" s="44"/>
      <c r="DZ18" s="44"/>
      <c r="EA18" s="44"/>
      <c r="EB18" s="44"/>
      <c r="EC18" s="44"/>
      <c r="ED18" s="44"/>
      <c r="EE18" s="44"/>
      <c r="EF18" s="44"/>
      <c r="EG18" s="44"/>
      <c r="EH18" s="44"/>
      <c r="EI18" s="44"/>
      <c r="EJ18" s="44"/>
      <c r="EK18" s="44"/>
      <c r="EL18" s="44"/>
      <c r="EM18" s="44"/>
      <c r="EN18" s="44"/>
      <c r="EO18" s="44"/>
      <c r="EP18" s="44"/>
      <c r="EQ18" s="44"/>
      <c r="ER18" s="44"/>
      <c r="ES18" s="44"/>
      <c r="ET18" s="44"/>
      <c r="EU18" s="44"/>
      <c r="EV18" s="44"/>
      <c r="EW18" s="44"/>
      <c r="EX18" s="44"/>
      <c r="EY18" s="44"/>
      <c r="EZ18" s="44"/>
      <c r="FA18" s="44"/>
      <c r="FB18" s="44"/>
      <c r="FC18" s="44"/>
      <c r="FD18" s="44"/>
      <c r="FE18" s="44"/>
      <c r="FF18" s="44"/>
      <c r="FG18" s="44"/>
      <c r="FH18" s="44"/>
      <c r="FI18" s="44"/>
      <c r="FJ18" s="44"/>
      <c r="FK18" s="44"/>
      <c r="FL18" s="44"/>
      <c r="FM18" s="44"/>
      <c r="FN18" s="44"/>
      <c r="FO18" s="44"/>
      <c r="FP18" s="44"/>
      <c r="FQ18" s="44"/>
      <c r="FR18" s="44"/>
      <c r="FS18" s="44"/>
      <c r="FT18" s="44"/>
      <c r="FU18" s="44"/>
      <c r="FV18" s="44"/>
      <c r="FW18" s="44"/>
      <c r="FX18" s="44"/>
      <c r="FY18" s="44"/>
      <c r="FZ18" s="44"/>
      <c r="GA18" s="44"/>
      <c r="GB18" s="44"/>
      <c r="GC18" s="44"/>
      <c r="GD18" s="44"/>
      <c r="GE18" s="44"/>
      <c r="GF18" s="44"/>
      <c r="GG18" s="44"/>
      <c r="GH18" s="44"/>
      <c r="GI18" s="44"/>
      <c r="GJ18" s="44"/>
      <c r="GK18" s="44"/>
      <c r="GL18" s="44"/>
      <c r="GM18" s="44"/>
      <c r="GN18" s="44"/>
      <c r="GO18" s="44"/>
      <c r="GP18" s="44"/>
      <c r="GQ18" s="44"/>
      <c r="GR18" s="44"/>
      <c r="GS18" s="44"/>
      <c r="GT18" s="44"/>
      <c r="GU18" s="44"/>
      <c r="GV18" s="44"/>
      <c r="GW18" s="44"/>
      <c r="GX18" s="44"/>
      <c r="GY18" s="44"/>
      <c r="GZ18" s="44"/>
      <c r="HA18" s="44"/>
      <c r="HB18" s="44"/>
      <c r="HC18" s="44"/>
      <c r="HD18" s="44"/>
      <c r="HE18" s="44"/>
      <c r="HF18" s="44"/>
      <c r="HG18" s="44"/>
      <c r="HH18" s="44"/>
      <c r="HI18" s="44"/>
      <c r="HJ18" s="44"/>
      <c r="HK18" s="44"/>
      <c r="HL18" s="44"/>
      <c r="HM18" s="44"/>
      <c r="HN18" s="44"/>
      <c r="HO18" s="44"/>
      <c r="HP18" s="44"/>
      <c r="HQ18" s="44"/>
      <c r="HR18" s="44"/>
      <c r="HS18" s="44"/>
      <c r="HT18" s="44"/>
      <c r="HU18" s="44"/>
      <c r="HV18" s="44"/>
      <c r="HW18" s="44"/>
      <c r="HX18" s="44"/>
      <c r="HY18" s="44"/>
      <c r="HZ18" s="44"/>
      <c r="IA18" s="44"/>
      <c r="IB18" s="44"/>
      <c r="IC18" s="44"/>
      <c r="ID18" s="44"/>
      <c r="IE18" s="44"/>
      <c r="IF18" s="44"/>
      <c r="IG18" s="44"/>
      <c r="IH18" s="44"/>
      <c r="II18" s="44"/>
      <c r="IJ18" s="44"/>
      <c r="IK18" s="44"/>
      <c r="IL18" s="44"/>
      <c r="IM18" s="44"/>
      <c r="IN18" s="44"/>
      <c r="IO18" s="44"/>
      <c r="IP18" s="44"/>
      <c r="IQ18" s="44"/>
      <c r="IR18" s="44"/>
      <c r="IS18" s="44"/>
      <c r="IT18" s="44"/>
      <c r="IU18" s="44"/>
    </row>
    <row r="19" spans="1:255" ht="12.75" x14ac:dyDescent="0.2">
      <c r="A19" s="42">
        <f t="shared" si="0"/>
        <v>11</v>
      </c>
      <c r="B19" s="79">
        <v>162233</v>
      </c>
      <c r="C19" s="79">
        <v>184616</v>
      </c>
      <c r="D19" s="79">
        <v>184500</v>
      </c>
      <c r="E19" s="90">
        <f t="shared" si="2"/>
        <v>11</v>
      </c>
      <c r="F19" s="91" t="s">
        <v>33</v>
      </c>
      <c r="G19" s="79">
        <v>174000</v>
      </c>
      <c r="H19" s="79">
        <v>174000</v>
      </c>
      <c r="I19" s="79"/>
      <c r="J19" s="42">
        <f t="shared" si="1"/>
        <v>11</v>
      </c>
      <c r="K19" s="43"/>
      <c r="L19" s="44"/>
      <c r="M19" s="44"/>
      <c r="N19" s="44"/>
      <c r="O19" s="44"/>
      <c r="P19" s="44"/>
      <c r="Q19" s="44"/>
      <c r="R19" s="44"/>
      <c r="S19" s="44"/>
      <c r="T19" s="44"/>
      <c r="U19" s="44"/>
      <c r="V19" s="44"/>
      <c r="W19" s="44"/>
      <c r="X19" s="44"/>
      <c r="Y19" s="44"/>
      <c r="Z19" s="44"/>
      <c r="AA19" s="44"/>
      <c r="AB19" s="44"/>
      <c r="AC19" s="44"/>
      <c r="AD19" s="44"/>
      <c r="AE19" s="44"/>
      <c r="AF19" s="44"/>
      <c r="AG19" s="44"/>
      <c r="AH19" s="44"/>
      <c r="AI19" s="44"/>
      <c r="AJ19" s="44"/>
      <c r="AK19" s="44"/>
      <c r="AL19" s="44"/>
      <c r="AM19" s="44"/>
      <c r="AN19" s="44"/>
      <c r="AO19" s="44"/>
      <c r="AP19" s="44"/>
      <c r="AQ19" s="44"/>
      <c r="AR19" s="44"/>
      <c r="AS19" s="44"/>
      <c r="AT19" s="44"/>
      <c r="AU19" s="44"/>
      <c r="AV19" s="44"/>
      <c r="AW19" s="44"/>
      <c r="AX19" s="44"/>
      <c r="AY19" s="44"/>
      <c r="AZ19" s="44"/>
      <c r="BA19" s="44"/>
      <c r="BB19" s="44"/>
      <c r="BC19" s="44"/>
      <c r="BD19" s="44"/>
      <c r="BE19" s="44"/>
      <c r="BF19" s="44"/>
      <c r="BG19" s="44"/>
      <c r="BH19" s="44"/>
      <c r="BI19" s="44"/>
      <c r="BJ19" s="44"/>
      <c r="BK19" s="44"/>
      <c r="BL19" s="44"/>
      <c r="BM19" s="44"/>
      <c r="BN19" s="44"/>
      <c r="BO19" s="44"/>
      <c r="BP19" s="44"/>
      <c r="BQ19" s="44"/>
      <c r="BR19" s="44"/>
      <c r="BS19" s="44"/>
      <c r="BT19" s="44"/>
      <c r="BU19" s="44"/>
      <c r="BV19" s="44"/>
      <c r="BW19" s="44"/>
      <c r="BX19" s="44"/>
      <c r="BY19" s="44"/>
      <c r="BZ19" s="44"/>
      <c r="CA19" s="44"/>
      <c r="CB19" s="44"/>
      <c r="CC19" s="44"/>
      <c r="CD19" s="44"/>
      <c r="CE19" s="44"/>
      <c r="CF19" s="44"/>
      <c r="CG19" s="44"/>
      <c r="CH19" s="44"/>
      <c r="CI19" s="44"/>
      <c r="CJ19" s="44"/>
      <c r="CK19" s="44"/>
      <c r="CL19" s="44"/>
      <c r="CM19" s="44"/>
      <c r="CN19" s="44"/>
      <c r="CO19" s="44"/>
      <c r="CP19" s="44"/>
      <c r="CQ19" s="44"/>
      <c r="CR19" s="44"/>
      <c r="CS19" s="44"/>
      <c r="CT19" s="44"/>
      <c r="CU19" s="44"/>
      <c r="CV19" s="44"/>
      <c r="CW19" s="44"/>
      <c r="CX19" s="44"/>
      <c r="CY19" s="44"/>
      <c r="CZ19" s="44"/>
      <c r="DA19" s="44"/>
      <c r="DB19" s="44"/>
      <c r="DC19" s="44"/>
      <c r="DD19" s="44"/>
      <c r="DE19" s="44"/>
      <c r="DF19" s="44"/>
      <c r="DG19" s="44"/>
      <c r="DH19" s="44"/>
      <c r="DI19" s="44"/>
      <c r="DJ19" s="44"/>
      <c r="DK19" s="44"/>
      <c r="DL19" s="44"/>
      <c r="DM19" s="44"/>
      <c r="DN19" s="44"/>
      <c r="DO19" s="44"/>
      <c r="DP19" s="44"/>
      <c r="DQ19" s="44"/>
      <c r="DR19" s="44"/>
      <c r="DS19" s="44"/>
      <c r="DT19" s="44"/>
      <c r="DU19" s="44"/>
      <c r="DV19" s="44"/>
      <c r="DW19" s="44"/>
      <c r="DX19" s="44"/>
      <c r="DY19" s="44"/>
      <c r="DZ19" s="44"/>
      <c r="EA19" s="44"/>
      <c r="EB19" s="44"/>
      <c r="EC19" s="44"/>
      <c r="ED19" s="44"/>
      <c r="EE19" s="44"/>
      <c r="EF19" s="44"/>
      <c r="EG19" s="44"/>
      <c r="EH19" s="44"/>
      <c r="EI19" s="44"/>
      <c r="EJ19" s="44"/>
      <c r="EK19" s="44"/>
      <c r="EL19" s="44"/>
      <c r="EM19" s="44"/>
      <c r="EN19" s="44"/>
      <c r="EO19" s="44"/>
      <c r="EP19" s="44"/>
      <c r="EQ19" s="44"/>
      <c r="ER19" s="44"/>
      <c r="ES19" s="44"/>
      <c r="ET19" s="44"/>
      <c r="EU19" s="44"/>
      <c r="EV19" s="44"/>
      <c r="EW19" s="44"/>
      <c r="EX19" s="44"/>
      <c r="EY19" s="44"/>
      <c r="EZ19" s="44"/>
      <c r="FA19" s="44"/>
      <c r="FB19" s="44"/>
      <c r="FC19" s="44"/>
      <c r="FD19" s="44"/>
      <c r="FE19" s="44"/>
      <c r="FF19" s="44"/>
      <c r="FG19" s="44"/>
      <c r="FH19" s="44"/>
      <c r="FI19" s="44"/>
      <c r="FJ19" s="44"/>
      <c r="FK19" s="44"/>
      <c r="FL19" s="44"/>
      <c r="FM19" s="44"/>
      <c r="FN19" s="44"/>
      <c r="FO19" s="44"/>
      <c r="FP19" s="44"/>
      <c r="FQ19" s="44"/>
      <c r="FR19" s="44"/>
      <c r="FS19" s="44"/>
      <c r="FT19" s="44"/>
      <c r="FU19" s="44"/>
      <c r="FV19" s="44"/>
      <c r="FW19" s="44"/>
      <c r="FX19" s="44"/>
      <c r="FY19" s="44"/>
      <c r="FZ19" s="44"/>
      <c r="GA19" s="44"/>
      <c r="GB19" s="44"/>
      <c r="GC19" s="44"/>
      <c r="GD19" s="44"/>
      <c r="GE19" s="44"/>
      <c r="GF19" s="44"/>
      <c r="GG19" s="44"/>
      <c r="GH19" s="44"/>
      <c r="GI19" s="44"/>
      <c r="GJ19" s="44"/>
      <c r="GK19" s="44"/>
      <c r="GL19" s="44"/>
      <c r="GM19" s="44"/>
      <c r="GN19" s="44"/>
      <c r="GO19" s="44"/>
      <c r="GP19" s="44"/>
      <c r="GQ19" s="44"/>
      <c r="GR19" s="44"/>
      <c r="GS19" s="44"/>
      <c r="GT19" s="44"/>
      <c r="GU19" s="44"/>
      <c r="GV19" s="44"/>
      <c r="GW19" s="44"/>
      <c r="GX19" s="44"/>
      <c r="GY19" s="44"/>
      <c r="GZ19" s="44"/>
      <c r="HA19" s="44"/>
      <c r="HB19" s="44"/>
      <c r="HC19" s="44"/>
      <c r="HD19" s="44"/>
      <c r="HE19" s="44"/>
      <c r="HF19" s="44"/>
      <c r="HG19" s="44"/>
      <c r="HH19" s="44"/>
      <c r="HI19" s="44"/>
      <c r="HJ19" s="44"/>
      <c r="HK19" s="44"/>
      <c r="HL19" s="44"/>
      <c r="HM19" s="44"/>
      <c r="HN19" s="44"/>
      <c r="HO19" s="44"/>
      <c r="HP19" s="44"/>
      <c r="HQ19" s="44"/>
      <c r="HR19" s="44"/>
      <c r="HS19" s="44"/>
      <c r="HT19" s="44"/>
      <c r="HU19" s="44"/>
      <c r="HV19" s="44"/>
      <c r="HW19" s="44"/>
      <c r="HX19" s="44"/>
      <c r="HY19" s="44"/>
      <c r="HZ19" s="44"/>
      <c r="IA19" s="44"/>
      <c r="IB19" s="44"/>
      <c r="IC19" s="44"/>
      <c r="ID19" s="44"/>
      <c r="IE19" s="44"/>
      <c r="IF19" s="44"/>
      <c r="IG19" s="44"/>
      <c r="IH19" s="44"/>
      <c r="II19" s="44"/>
      <c r="IJ19" s="44"/>
      <c r="IK19" s="44"/>
      <c r="IL19" s="44"/>
      <c r="IM19" s="44"/>
      <c r="IN19" s="44"/>
      <c r="IO19" s="44"/>
      <c r="IP19" s="44"/>
      <c r="IQ19" s="44"/>
      <c r="IR19" s="44"/>
      <c r="IS19" s="44"/>
      <c r="IT19" s="44"/>
      <c r="IU19" s="44"/>
    </row>
    <row r="20" spans="1:255" ht="12.75" x14ac:dyDescent="0.2">
      <c r="A20" s="42">
        <f t="shared" si="0"/>
        <v>12</v>
      </c>
      <c r="B20" s="79"/>
      <c r="C20" s="79"/>
      <c r="D20" s="79"/>
      <c r="E20" s="90">
        <f t="shared" si="2"/>
        <v>12</v>
      </c>
      <c r="F20" s="91"/>
      <c r="G20" s="79"/>
      <c r="H20" s="79"/>
      <c r="I20" s="79"/>
      <c r="J20" s="42">
        <f t="shared" si="1"/>
        <v>12</v>
      </c>
      <c r="K20" s="43"/>
      <c r="L20" s="44"/>
      <c r="M20" s="44"/>
      <c r="N20" s="44"/>
      <c r="O20" s="44"/>
      <c r="P20" s="44"/>
      <c r="Q20" s="44"/>
      <c r="R20" s="44"/>
      <c r="S20" s="44"/>
      <c r="T20" s="44"/>
      <c r="U20" s="44"/>
      <c r="V20" s="44"/>
      <c r="W20" s="44"/>
      <c r="X20" s="44"/>
      <c r="Y20" s="44"/>
      <c r="Z20" s="44"/>
      <c r="AA20" s="44"/>
      <c r="AB20" s="44"/>
      <c r="AC20" s="44"/>
      <c r="AD20" s="44"/>
      <c r="AE20" s="44"/>
      <c r="AF20" s="44"/>
      <c r="AG20" s="44"/>
      <c r="AH20" s="44"/>
      <c r="AI20" s="44"/>
      <c r="AJ20" s="44"/>
      <c r="AK20" s="44"/>
      <c r="AL20" s="44"/>
      <c r="AM20" s="44"/>
      <c r="AN20" s="44"/>
      <c r="AO20" s="44"/>
      <c r="AP20" s="44"/>
      <c r="AQ20" s="44"/>
      <c r="AR20" s="44"/>
      <c r="AS20" s="44"/>
      <c r="AT20" s="44"/>
      <c r="AU20" s="44"/>
      <c r="AV20" s="44"/>
      <c r="AW20" s="44"/>
      <c r="AX20" s="44"/>
      <c r="AY20" s="44"/>
      <c r="AZ20" s="44"/>
      <c r="BA20" s="44"/>
      <c r="BB20" s="44"/>
      <c r="BC20" s="44"/>
      <c r="BD20" s="44"/>
      <c r="BE20" s="44"/>
      <c r="BF20" s="44"/>
      <c r="BG20" s="44"/>
      <c r="BH20" s="44"/>
      <c r="BI20" s="44"/>
      <c r="BJ20" s="44"/>
      <c r="BK20" s="44"/>
      <c r="BL20" s="44"/>
      <c r="BM20" s="44"/>
      <c r="BN20" s="44"/>
      <c r="BO20" s="44"/>
      <c r="BP20" s="44"/>
      <c r="BQ20" s="44"/>
      <c r="BR20" s="44"/>
      <c r="BS20" s="44"/>
      <c r="BT20" s="44"/>
      <c r="BU20" s="44"/>
      <c r="BV20" s="44"/>
      <c r="BW20" s="44"/>
      <c r="BX20" s="44"/>
      <c r="BY20" s="44"/>
      <c r="BZ20" s="44"/>
      <c r="CA20" s="44"/>
      <c r="CB20" s="44"/>
      <c r="CC20" s="44"/>
      <c r="CD20" s="44"/>
      <c r="CE20" s="44"/>
      <c r="CF20" s="44"/>
      <c r="CG20" s="44"/>
      <c r="CH20" s="44"/>
      <c r="CI20" s="44"/>
      <c r="CJ20" s="44"/>
      <c r="CK20" s="44"/>
      <c r="CL20" s="44"/>
      <c r="CM20" s="44"/>
      <c r="CN20" s="44"/>
      <c r="CO20" s="44"/>
      <c r="CP20" s="44"/>
      <c r="CQ20" s="44"/>
      <c r="CR20" s="44"/>
      <c r="CS20" s="44"/>
      <c r="CT20" s="44"/>
      <c r="CU20" s="44"/>
      <c r="CV20" s="44"/>
      <c r="CW20" s="44"/>
      <c r="CX20" s="44"/>
      <c r="CY20" s="44"/>
      <c r="CZ20" s="44"/>
      <c r="DA20" s="44"/>
      <c r="DB20" s="44"/>
      <c r="DC20" s="44"/>
      <c r="DD20" s="44"/>
      <c r="DE20" s="44"/>
      <c r="DF20" s="44"/>
      <c r="DG20" s="44"/>
      <c r="DH20" s="44"/>
      <c r="DI20" s="44"/>
      <c r="DJ20" s="44"/>
      <c r="DK20" s="44"/>
      <c r="DL20" s="44"/>
      <c r="DM20" s="44"/>
      <c r="DN20" s="44"/>
      <c r="DO20" s="44"/>
      <c r="DP20" s="44"/>
      <c r="DQ20" s="44"/>
      <c r="DR20" s="44"/>
      <c r="DS20" s="44"/>
      <c r="DT20" s="44"/>
      <c r="DU20" s="44"/>
      <c r="DV20" s="44"/>
      <c r="DW20" s="44"/>
      <c r="DX20" s="44"/>
      <c r="DY20" s="44"/>
      <c r="DZ20" s="44"/>
      <c r="EA20" s="44"/>
      <c r="EB20" s="44"/>
      <c r="EC20" s="44"/>
      <c r="ED20" s="44"/>
      <c r="EE20" s="44"/>
      <c r="EF20" s="44"/>
      <c r="EG20" s="44"/>
      <c r="EH20" s="44"/>
      <c r="EI20" s="44"/>
      <c r="EJ20" s="44"/>
      <c r="EK20" s="44"/>
      <c r="EL20" s="44"/>
      <c r="EM20" s="44"/>
      <c r="EN20" s="44"/>
      <c r="EO20" s="44"/>
      <c r="EP20" s="44"/>
      <c r="EQ20" s="44"/>
      <c r="ER20" s="44"/>
      <c r="ES20" s="44"/>
      <c r="ET20" s="44"/>
      <c r="EU20" s="44"/>
      <c r="EV20" s="44"/>
      <c r="EW20" s="44"/>
      <c r="EX20" s="44"/>
      <c r="EY20" s="44"/>
      <c r="EZ20" s="44"/>
      <c r="FA20" s="44"/>
      <c r="FB20" s="44"/>
      <c r="FC20" s="44"/>
      <c r="FD20" s="44"/>
      <c r="FE20" s="44"/>
      <c r="FF20" s="44"/>
      <c r="FG20" s="44"/>
      <c r="FH20" s="44"/>
      <c r="FI20" s="44"/>
      <c r="FJ20" s="44"/>
      <c r="FK20" s="44"/>
      <c r="FL20" s="44"/>
      <c r="FM20" s="44"/>
      <c r="FN20" s="44"/>
      <c r="FO20" s="44"/>
      <c r="FP20" s="44"/>
      <c r="FQ20" s="44"/>
      <c r="FR20" s="44"/>
      <c r="FS20" s="44"/>
      <c r="FT20" s="44"/>
      <c r="FU20" s="44"/>
      <c r="FV20" s="44"/>
      <c r="FW20" s="44"/>
      <c r="FX20" s="44"/>
      <c r="FY20" s="44"/>
      <c r="FZ20" s="44"/>
      <c r="GA20" s="44"/>
      <c r="GB20" s="44"/>
      <c r="GC20" s="44"/>
      <c r="GD20" s="44"/>
      <c r="GE20" s="44"/>
      <c r="GF20" s="44"/>
      <c r="GG20" s="44"/>
      <c r="GH20" s="44"/>
      <c r="GI20" s="44"/>
      <c r="GJ20" s="44"/>
      <c r="GK20" s="44"/>
      <c r="GL20" s="44"/>
      <c r="GM20" s="44"/>
      <c r="GN20" s="44"/>
      <c r="GO20" s="44"/>
      <c r="GP20" s="44"/>
      <c r="GQ20" s="44"/>
      <c r="GR20" s="44"/>
      <c r="GS20" s="44"/>
      <c r="GT20" s="44"/>
      <c r="GU20" s="44"/>
      <c r="GV20" s="44"/>
      <c r="GW20" s="44"/>
      <c r="GX20" s="44"/>
      <c r="GY20" s="44"/>
      <c r="GZ20" s="44"/>
      <c r="HA20" s="44"/>
      <c r="HB20" s="44"/>
      <c r="HC20" s="44"/>
      <c r="HD20" s="44"/>
      <c r="HE20" s="44"/>
      <c r="HF20" s="44"/>
      <c r="HG20" s="44"/>
      <c r="HH20" s="44"/>
      <c r="HI20" s="44"/>
      <c r="HJ20" s="44"/>
      <c r="HK20" s="44"/>
      <c r="HL20" s="44"/>
      <c r="HM20" s="44"/>
      <c r="HN20" s="44"/>
      <c r="HO20" s="44"/>
      <c r="HP20" s="44"/>
      <c r="HQ20" s="44"/>
      <c r="HR20" s="44"/>
      <c r="HS20" s="44"/>
      <c r="HT20" s="44"/>
      <c r="HU20" s="44"/>
      <c r="HV20" s="44"/>
      <c r="HW20" s="44"/>
      <c r="HX20" s="44"/>
      <c r="HY20" s="44"/>
      <c r="HZ20" s="44"/>
      <c r="IA20" s="44"/>
      <c r="IB20" s="44"/>
      <c r="IC20" s="44"/>
      <c r="ID20" s="44"/>
      <c r="IE20" s="44"/>
      <c r="IF20" s="44"/>
      <c r="IG20" s="44"/>
      <c r="IH20" s="44"/>
      <c r="II20" s="44"/>
      <c r="IJ20" s="44"/>
      <c r="IK20" s="44"/>
      <c r="IL20" s="44"/>
      <c r="IM20" s="44"/>
      <c r="IN20" s="44"/>
      <c r="IO20" s="44"/>
      <c r="IP20" s="44"/>
      <c r="IQ20" s="44"/>
      <c r="IR20" s="44"/>
      <c r="IS20" s="44"/>
      <c r="IT20" s="44"/>
      <c r="IU20" s="44"/>
    </row>
    <row r="21" spans="1:255" ht="12.75" x14ac:dyDescent="0.2">
      <c r="A21" s="42">
        <f t="shared" si="0"/>
        <v>13</v>
      </c>
      <c r="B21" s="82">
        <f>SUM(B17:B20)</f>
        <v>240013</v>
      </c>
      <c r="C21" s="92">
        <f>SUM(C17:C20)</f>
        <v>268197</v>
      </c>
      <c r="D21" s="92">
        <f>SUM(D17:D20)</f>
        <v>297400</v>
      </c>
      <c r="E21" s="90">
        <f t="shared" si="2"/>
        <v>13</v>
      </c>
      <c r="F21" s="93" t="s">
        <v>65</v>
      </c>
      <c r="G21" s="92">
        <f>SUM(G17:G20)</f>
        <v>285800</v>
      </c>
      <c r="H21" s="92">
        <f>SUM(H17:H20)</f>
        <v>285800</v>
      </c>
      <c r="I21" s="92">
        <f>SUM(I17:I20)</f>
        <v>0</v>
      </c>
      <c r="J21" s="42">
        <f t="shared" si="1"/>
        <v>13</v>
      </c>
      <c r="K21" s="45"/>
      <c r="L21" s="46"/>
      <c r="M21" s="46"/>
      <c r="N21" s="46"/>
      <c r="O21" s="46"/>
      <c r="P21" s="46"/>
      <c r="Q21" s="46"/>
      <c r="R21" s="46"/>
      <c r="S21" s="46"/>
      <c r="T21" s="46"/>
      <c r="U21" s="46"/>
      <c r="V21" s="46"/>
      <c r="W21" s="46"/>
      <c r="X21" s="46"/>
      <c r="Y21" s="46"/>
      <c r="Z21" s="46"/>
      <c r="AA21" s="46"/>
      <c r="AB21" s="46"/>
      <c r="AC21" s="46"/>
      <c r="AD21" s="46"/>
      <c r="AE21" s="46"/>
      <c r="AF21" s="46"/>
      <c r="AG21" s="46"/>
      <c r="AH21" s="46"/>
      <c r="AI21" s="46"/>
      <c r="AJ21" s="46"/>
      <c r="AK21" s="46"/>
      <c r="AL21" s="46"/>
      <c r="AM21" s="46"/>
      <c r="AN21" s="46"/>
      <c r="AO21" s="46"/>
      <c r="AP21" s="46"/>
      <c r="AQ21" s="46"/>
      <c r="AR21" s="46"/>
      <c r="AS21" s="46"/>
      <c r="AT21" s="46"/>
      <c r="AU21" s="46"/>
      <c r="AV21" s="46"/>
      <c r="AW21" s="46"/>
      <c r="AX21" s="46"/>
      <c r="AY21" s="46"/>
      <c r="AZ21" s="46"/>
      <c r="BA21" s="46"/>
      <c r="BB21" s="46"/>
      <c r="BC21" s="46"/>
      <c r="BD21" s="46"/>
      <c r="BE21" s="46"/>
      <c r="BF21" s="46"/>
      <c r="BG21" s="46"/>
      <c r="BH21" s="46"/>
      <c r="BI21" s="46"/>
      <c r="BJ21" s="46"/>
      <c r="BK21" s="46"/>
      <c r="BL21" s="46"/>
      <c r="BM21" s="46"/>
      <c r="BN21" s="46"/>
      <c r="BO21" s="46"/>
      <c r="BP21" s="46"/>
      <c r="BQ21" s="46"/>
      <c r="BR21" s="46"/>
      <c r="BS21" s="46"/>
      <c r="BT21" s="46"/>
      <c r="BU21" s="46"/>
      <c r="BV21" s="46"/>
      <c r="BW21" s="46"/>
      <c r="BX21" s="46"/>
      <c r="BY21" s="46"/>
      <c r="BZ21" s="46"/>
      <c r="CA21" s="46"/>
      <c r="CB21" s="46"/>
      <c r="CC21" s="46"/>
      <c r="CD21" s="46"/>
      <c r="CE21" s="46"/>
      <c r="CF21" s="46"/>
      <c r="CG21" s="46"/>
      <c r="CH21" s="46"/>
      <c r="CI21" s="46"/>
      <c r="CJ21" s="46"/>
      <c r="CK21" s="46"/>
      <c r="CL21" s="46"/>
      <c r="CM21" s="46"/>
      <c r="CN21" s="46"/>
      <c r="CO21" s="46"/>
      <c r="CP21" s="46"/>
      <c r="CQ21" s="46"/>
      <c r="CR21" s="46"/>
      <c r="CS21" s="46"/>
      <c r="CT21" s="46"/>
      <c r="CU21" s="46"/>
      <c r="CV21" s="46"/>
      <c r="CW21" s="46"/>
      <c r="CX21" s="46"/>
      <c r="CY21" s="46"/>
      <c r="CZ21" s="46"/>
      <c r="DA21" s="46"/>
      <c r="DB21" s="46"/>
      <c r="DC21" s="46"/>
      <c r="DD21" s="46"/>
      <c r="DE21" s="46"/>
      <c r="DF21" s="46"/>
      <c r="DG21" s="46"/>
      <c r="DH21" s="46"/>
      <c r="DI21" s="46"/>
      <c r="DJ21" s="46"/>
      <c r="DK21" s="46"/>
      <c r="DL21" s="46"/>
      <c r="DM21" s="46"/>
      <c r="DN21" s="46"/>
      <c r="DO21" s="46"/>
      <c r="DP21" s="46"/>
      <c r="DQ21" s="46"/>
      <c r="DR21" s="46"/>
      <c r="DS21" s="46"/>
      <c r="DT21" s="46"/>
      <c r="DU21" s="46"/>
      <c r="DV21" s="46"/>
      <c r="DW21" s="46"/>
      <c r="DX21" s="46"/>
      <c r="DY21" s="46"/>
      <c r="DZ21" s="46"/>
      <c r="EA21" s="46"/>
      <c r="EB21" s="46"/>
      <c r="EC21" s="46"/>
      <c r="ED21" s="46"/>
      <c r="EE21" s="46"/>
      <c r="EF21" s="46"/>
      <c r="EG21" s="46"/>
      <c r="EH21" s="46"/>
      <c r="EI21" s="46"/>
      <c r="EJ21" s="46"/>
      <c r="EK21" s="46"/>
      <c r="EL21" s="46"/>
      <c r="EM21" s="46"/>
      <c r="EN21" s="46"/>
      <c r="EO21" s="46"/>
      <c r="EP21" s="46"/>
      <c r="EQ21" s="46"/>
      <c r="ER21" s="46"/>
      <c r="ES21" s="46"/>
      <c r="ET21" s="46"/>
      <c r="EU21" s="46"/>
      <c r="EV21" s="46"/>
      <c r="EW21" s="46"/>
      <c r="EX21" s="46"/>
      <c r="EY21" s="46"/>
      <c r="EZ21" s="46"/>
      <c r="FA21" s="46"/>
      <c r="FB21" s="46"/>
      <c r="FC21" s="46"/>
      <c r="FD21" s="46"/>
      <c r="FE21" s="46"/>
      <c r="FF21" s="46"/>
      <c r="FG21" s="46"/>
      <c r="FH21" s="46"/>
      <c r="FI21" s="46"/>
      <c r="FJ21" s="46"/>
      <c r="FK21" s="46"/>
      <c r="FL21" s="46"/>
      <c r="FM21" s="46"/>
      <c r="FN21" s="46"/>
      <c r="FO21" s="46"/>
      <c r="FP21" s="46"/>
      <c r="FQ21" s="46"/>
      <c r="FR21" s="46"/>
      <c r="FS21" s="46"/>
      <c r="FT21" s="46"/>
      <c r="FU21" s="46"/>
      <c r="FV21" s="46"/>
      <c r="FW21" s="46"/>
      <c r="FX21" s="46"/>
      <c r="FY21" s="46"/>
      <c r="FZ21" s="46"/>
      <c r="GA21" s="46"/>
      <c r="GB21" s="46"/>
      <c r="GC21" s="46"/>
      <c r="GD21" s="46"/>
      <c r="GE21" s="46"/>
      <c r="GF21" s="46"/>
      <c r="GG21" s="46"/>
      <c r="GH21" s="46"/>
      <c r="GI21" s="46"/>
      <c r="GJ21" s="46"/>
      <c r="GK21" s="46"/>
      <c r="GL21" s="46"/>
      <c r="GM21" s="46"/>
      <c r="GN21" s="46"/>
      <c r="GO21" s="46"/>
      <c r="GP21" s="46"/>
      <c r="GQ21" s="46"/>
      <c r="GR21" s="46"/>
      <c r="GS21" s="46"/>
      <c r="GT21" s="46"/>
      <c r="GU21" s="46"/>
      <c r="GV21" s="46"/>
      <c r="GW21" s="46"/>
      <c r="GX21" s="46"/>
      <c r="GY21" s="46"/>
      <c r="GZ21" s="46"/>
      <c r="HA21" s="46"/>
      <c r="HB21" s="46"/>
      <c r="HC21" s="46"/>
      <c r="HD21" s="46"/>
      <c r="HE21" s="46"/>
      <c r="HF21" s="46"/>
      <c r="HG21" s="46"/>
      <c r="HH21" s="46"/>
      <c r="HI21" s="46"/>
      <c r="HJ21" s="46"/>
      <c r="HK21" s="46"/>
      <c r="HL21" s="46"/>
      <c r="HM21" s="46"/>
      <c r="HN21" s="46"/>
      <c r="HO21" s="46"/>
      <c r="HP21" s="46"/>
      <c r="HQ21" s="46"/>
      <c r="HR21" s="46"/>
      <c r="HS21" s="46"/>
      <c r="HT21" s="46"/>
      <c r="HU21" s="46"/>
      <c r="HV21" s="46"/>
      <c r="HW21" s="46"/>
      <c r="HX21" s="46"/>
      <c r="HY21" s="46"/>
      <c r="HZ21" s="46"/>
      <c r="IA21" s="46"/>
      <c r="IB21" s="46"/>
      <c r="IC21" s="46"/>
      <c r="ID21" s="46"/>
      <c r="IE21" s="46"/>
      <c r="IF21" s="46"/>
      <c r="IG21" s="46"/>
      <c r="IH21" s="46"/>
      <c r="II21" s="46"/>
      <c r="IJ21" s="46"/>
      <c r="IK21" s="46"/>
      <c r="IL21" s="46"/>
      <c r="IM21" s="46"/>
      <c r="IN21" s="46"/>
      <c r="IO21" s="46"/>
      <c r="IP21" s="46"/>
      <c r="IQ21" s="46"/>
      <c r="IR21" s="46"/>
      <c r="IS21" s="46"/>
      <c r="IT21" s="46"/>
      <c r="IU21" s="46"/>
    </row>
    <row r="22" spans="1:255" ht="12.75" x14ac:dyDescent="0.2">
      <c r="A22" s="42">
        <f t="shared" si="0"/>
        <v>14</v>
      </c>
      <c r="B22" s="79"/>
      <c r="C22" s="79"/>
      <c r="D22" s="79"/>
      <c r="E22" s="90">
        <f t="shared" si="2"/>
        <v>14</v>
      </c>
      <c r="F22" s="106"/>
      <c r="G22" s="79"/>
      <c r="H22" s="79"/>
      <c r="I22" s="79"/>
      <c r="J22" s="42">
        <f t="shared" si="1"/>
        <v>14</v>
      </c>
      <c r="K22" s="43"/>
      <c r="L22" s="44"/>
      <c r="M22" s="44"/>
      <c r="N22" s="44"/>
      <c r="O22" s="44"/>
      <c r="P22" s="44"/>
      <c r="Q22" s="44"/>
      <c r="R22" s="44"/>
      <c r="S22" s="44"/>
      <c r="T22" s="44"/>
      <c r="U22" s="44"/>
      <c r="V22" s="44"/>
      <c r="W22" s="44"/>
      <c r="X22" s="44"/>
      <c r="Y22" s="44"/>
      <c r="Z22" s="44"/>
      <c r="AA22" s="44"/>
      <c r="AB22" s="44"/>
      <c r="AC22" s="44"/>
      <c r="AD22" s="44"/>
      <c r="AE22" s="44"/>
      <c r="AF22" s="44"/>
      <c r="AG22" s="44"/>
      <c r="AH22" s="44"/>
      <c r="AI22" s="44"/>
      <c r="AJ22" s="44"/>
      <c r="AK22" s="44"/>
      <c r="AL22" s="44"/>
      <c r="AM22" s="44"/>
      <c r="AN22" s="44"/>
      <c r="AO22" s="44"/>
      <c r="AP22" s="44"/>
      <c r="AQ22" s="44"/>
      <c r="AR22" s="44"/>
      <c r="AS22" s="44"/>
      <c r="AT22" s="44"/>
      <c r="AU22" s="44"/>
      <c r="AV22" s="44"/>
      <c r="AW22" s="44"/>
      <c r="AX22" s="44"/>
      <c r="AY22" s="44"/>
      <c r="AZ22" s="44"/>
      <c r="BA22" s="44"/>
      <c r="BB22" s="44"/>
      <c r="BC22" s="44"/>
      <c r="BD22" s="44"/>
      <c r="BE22" s="44"/>
      <c r="BF22" s="44"/>
      <c r="BG22" s="44"/>
      <c r="BH22" s="44"/>
      <c r="BI22" s="44"/>
      <c r="BJ22" s="44"/>
      <c r="BK22" s="44"/>
      <c r="BL22" s="44"/>
      <c r="BM22" s="44"/>
      <c r="BN22" s="44"/>
      <c r="BO22" s="44"/>
      <c r="BP22" s="44"/>
      <c r="BQ22" s="44"/>
      <c r="BR22" s="44"/>
      <c r="BS22" s="44"/>
      <c r="BT22" s="44"/>
      <c r="BU22" s="44"/>
      <c r="BV22" s="44"/>
      <c r="BW22" s="44"/>
      <c r="BX22" s="44"/>
      <c r="BY22" s="44"/>
      <c r="BZ22" s="44"/>
      <c r="CA22" s="44"/>
      <c r="CB22" s="44"/>
      <c r="CC22" s="44"/>
      <c r="CD22" s="44"/>
      <c r="CE22" s="44"/>
      <c r="CF22" s="44"/>
      <c r="CG22" s="44"/>
      <c r="CH22" s="44"/>
      <c r="CI22" s="44"/>
      <c r="CJ22" s="44"/>
      <c r="CK22" s="44"/>
      <c r="CL22" s="44"/>
      <c r="CM22" s="44"/>
      <c r="CN22" s="44"/>
      <c r="CO22" s="44"/>
      <c r="CP22" s="44"/>
      <c r="CQ22" s="44"/>
      <c r="CR22" s="44"/>
      <c r="CS22" s="44"/>
      <c r="CT22" s="44"/>
      <c r="CU22" s="44"/>
      <c r="CV22" s="44"/>
      <c r="CW22" s="44"/>
      <c r="CX22" s="44"/>
      <c r="CY22" s="44"/>
      <c r="CZ22" s="44"/>
      <c r="DA22" s="44"/>
      <c r="DB22" s="44"/>
      <c r="DC22" s="44"/>
      <c r="DD22" s="44"/>
      <c r="DE22" s="44"/>
      <c r="DF22" s="44"/>
      <c r="DG22" s="44"/>
      <c r="DH22" s="44"/>
      <c r="DI22" s="44"/>
      <c r="DJ22" s="44"/>
      <c r="DK22" s="44"/>
      <c r="DL22" s="44"/>
      <c r="DM22" s="44"/>
      <c r="DN22" s="44"/>
      <c r="DO22" s="44"/>
      <c r="DP22" s="44"/>
      <c r="DQ22" s="44"/>
      <c r="DR22" s="44"/>
      <c r="DS22" s="44"/>
      <c r="DT22" s="44"/>
      <c r="DU22" s="44"/>
      <c r="DV22" s="44"/>
      <c r="DW22" s="44"/>
      <c r="DX22" s="44"/>
      <c r="DY22" s="44"/>
      <c r="DZ22" s="44"/>
      <c r="EA22" s="44"/>
      <c r="EB22" s="44"/>
      <c r="EC22" s="44"/>
      <c r="ED22" s="44"/>
      <c r="EE22" s="44"/>
      <c r="EF22" s="44"/>
      <c r="EG22" s="44"/>
      <c r="EH22" s="44"/>
      <c r="EI22" s="44"/>
      <c r="EJ22" s="44"/>
      <c r="EK22" s="44"/>
      <c r="EL22" s="44"/>
      <c r="EM22" s="44"/>
      <c r="EN22" s="44"/>
      <c r="EO22" s="44"/>
      <c r="EP22" s="44"/>
      <c r="EQ22" s="44"/>
      <c r="ER22" s="44"/>
      <c r="ES22" s="44"/>
      <c r="ET22" s="44"/>
      <c r="EU22" s="44"/>
      <c r="EV22" s="44"/>
      <c r="EW22" s="44"/>
      <c r="EX22" s="44"/>
      <c r="EY22" s="44"/>
      <c r="EZ22" s="44"/>
      <c r="FA22" s="44"/>
      <c r="FB22" s="44"/>
      <c r="FC22" s="44"/>
      <c r="FD22" s="44"/>
      <c r="FE22" s="44"/>
      <c r="FF22" s="44"/>
      <c r="FG22" s="44"/>
      <c r="FH22" s="44"/>
      <c r="FI22" s="44"/>
      <c r="FJ22" s="44"/>
      <c r="FK22" s="44"/>
      <c r="FL22" s="44"/>
      <c r="FM22" s="44"/>
      <c r="FN22" s="44"/>
      <c r="FO22" s="44"/>
      <c r="FP22" s="44"/>
      <c r="FQ22" s="44"/>
      <c r="FR22" s="44"/>
      <c r="FS22" s="44"/>
      <c r="FT22" s="44"/>
      <c r="FU22" s="44"/>
      <c r="FV22" s="44"/>
      <c r="FW22" s="44"/>
      <c r="FX22" s="44"/>
      <c r="FY22" s="44"/>
      <c r="FZ22" s="44"/>
      <c r="GA22" s="44"/>
      <c r="GB22" s="44"/>
      <c r="GC22" s="44"/>
      <c r="GD22" s="44"/>
      <c r="GE22" s="44"/>
      <c r="GF22" s="44"/>
      <c r="GG22" s="44"/>
      <c r="GH22" s="44"/>
      <c r="GI22" s="44"/>
      <c r="GJ22" s="44"/>
      <c r="GK22" s="44"/>
      <c r="GL22" s="44"/>
      <c r="GM22" s="44"/>
      <c r="GN22" s="44"/>
      <c r="GO22" s="44"/>
      <c r="GP22" s="44"/>
      <c r="GQ22" s="44"/>
      <c r="GR22" s="44"/>
      <c r="GS22" s="44"/>
      <c r="GT22" s="44"/>
      <c r="GU22" s="44"/>
      <c r="GV22" s="44"/>
      <c r="GW22" s="44"/>
      <c r="GX22" s="44"/>
      <c r="GY22" s="44"/>
      <c r="GZ22" s="44"/>
      <c r="HA22" s="44"/>
      <c r="HB22" s="44"/>
      <c r="HC22" s="44"/>
      <c r="HD22" s="44"/>
      <c r="HE22" s="44"/>
      <c r="HF22" s="44"/>
      <c r="HG22" s="44"/>
      <c r="HH22" s="44"/>
      <c r="HI22" s="44"/>
      <c r="HJ22" s="44"/>
      <c r="HK22" s="44"/>
      <c r="HL22" s="44"/>
      <c r="HM22" s="44"/>
      <c r="HN22" s="44"/>
      <c r="HO22" s="44"/>
      <c r="HP22" s="44"/>
      <c r="HQ22" s="44"/>
      <c r="HR22" s="44"/>
      <c r="HS22" s="44"/>
      <c r="HT22" s="44"/>
      <c r="HU22" s="44"/>
      <c r="HV22" s="44"/>
      <c r="HW22" s="44"/>
      <c r="HX22" s="44"/>
      <c r="HY22" s="44"/>
      <c r="HZ22" s="44"/>
      <c r="IA22" s="44"/>
      <c r="IB22" s="44"/>
      <c r="IC22" s="44"/>
      <c r="ID22" s="44"/>
      <c r="IE22" s="44"/>
      <c r="IF22" s="44"/>
      <c r="IG22" s="44"/>
      <c r="IH22" s="44"/>
      <c r="II22" s="44"/>
      <c r="IJ22" s="44"/>
      <c r="IK22" s="44"/>
      <c r="IL22" s="44"/>
      <c r="IM22" s="44"/>
      <c r="IN22" s="44"/>
      <c r="IO22" s="44"/>
      <c r="IP22" s="44"/>
      <c r="IQ22" s="44"/>
      <c r="IR22" s="44"/>
      <c r="IS22" s="44"/>
      <c r="IT22" s="44"/>
      <c r="IU22" s="44"/>
    </row>
    <row r="23" spans="1:255" ht="12.75" x14ac:dyDescent="0.2">
      <c r="A23" s="42">
        <f t="shared" si="0"/>
        <v>15</v>
      </c>
      <c r="B23" s="241"/>
      <c r="C23" s="241"/>
      <c r="D23" s="241"/>
      <c r="E23" s="90">
        <f t="shared" si="2"/>
        <v>15</v>
      </c>
      <c r="F23" s="89" t="s">
        <v>62</v>
      </c>
      <c r="G23" s="240"/>
      <c r="H23" s="240"/>
      <c r="I23" s="240"/>
      <c r="J23" s="42">
        <f t="shared" si="1"/>
        <v>15</v>
      </c>
      <c r="K23" s="43"/>
      <c r="L23" s="44"/>
      <c r="M23" s="44"/>
      <c r="N23" s="44"/>
      <c r="O23" s="44"/>
      <c r="P23" s="44"/>
      <c r="Q23" s="44"/>
      <c r="R23" s="44"/>
      <c r="S23" s="44"/>
      <c r="T23" s="44"/>
      <c r="U23" s="44"/>
      <c r="V23" s="44"/>
      <c r="W23" s="44"/>
      <c r="X23" s="44"/>
      <c r="Y23" s="44"/>
      <c r="Z23" s="44"/>
      <c r="AA23" s="44"/>
      <c r="AB23" s="44"/>
      <c r="AC23" s="44"/>
      <c r="AD23" s="44"/>
      <c r="AE23" s="44"/>
      <c r="AF23" s="44"/>
      <c r="AG23" s="44"/>
      <c r="AH23" s="44"/>
      <c r="AI23" s="44"/>
      <c r="AJ23" s="44"/>
      <c r="AK23" s="44"/>
      <c r="AL23" s="44"/>
      <c r="AM23" s="44"/>
      <c r="AN23" s="44"/>
      <c r="AO23" s="44"/>
      <c r="AP23" s="44"/>
      <c r="AQ23" s="44"/>
      <c r="AR23" s="44"/>
      <c r="AS23" s="44"/>
      <c r="AT23" s="44"/>
      <c r="AU23" s="44"/>
      <c r="AV23" s="44"/>
      <c r="AW23" s="44"/>
      <c r="AX23" s="44"/>
      <c r="AY23" s="44"/>
      <c r="AZ23" s="44"/>
      <c r="BA23" s="44"/>
      <c r="BB23" s="44"/>
      <c r="BC23" s="44"/>
      <c r="BD23" s="44"/>
      <c r="BE23" s="44"/>
      <c r="BF23" s="44"/>
      <c r="BG23" s="44"/>
      <c r="BH23" s="44"/>
      <c r="BI23" s="44"/>
      <c r="BJ23" s="44"/>
      <c r="BK23" s="44"/>
      <c r="BL23" s="44"/>
      <c r="BM23" s="44"/>
      <c r="BN23" s="44"/>
      <c r="BO23" s="44"/>
      <c r="BP23" s="44"/>
      <c r="BQ23" s="44"/>
      <c r="BR23" s="44"/>
      <c r="BS23" s="44"/>
      <c r="BT23" s="44"/>
      <c r="BU23" s="44"/>
      <c r="BV23" s="44"/>
      <c r="BW23" s="44"/>
      <c r="BX23" s="44"/>
      <c r="BY23" s="44"/>
      <c r="BZ23" s="44"/>
      <c r="CA23" s="44"/>
      <c r="CB23" s="44"/>
      <c r="CC23" s="44"/>
      <c r="CD23" s="44"/>
      <c r="CE23" s="44"/>
      <c r="CF23" s="44"/>
      <c r="CG23" s="44"/>
      <c r="CH23" s="44"/>
      <c r="CI23" s="44"/>
      <c r="CJ23" s="44"/>
      <c r="CK23" s="44"/>
      <c r="CL23" s="44"/>
      <c r="CM23" s="44"/>
      <c r="CN23" s="44"/>
      <c r="CO23" s="44"/>
      <c r="CP23" s="44"/>
      <c r="CQ23" s="44"/>
      <c r="CR23" s="44"/>
      <c r="CS23" s="44"/>
      <c r="CT23" s="44"/>
      <c r="CU23" s="44"/>
      <c r="CV23" s="44"/>
      <c r="CW23" s="44"/>
      <c r="CX23" s="44"/>
      <c r="CY23" s="44"/>
      <c r="CZ23" s="44"/>
      <c r="DA23" s="44"/>
      <c r="DB23" s="44"/>
      <c r="DC23" s="44"/>
      <c r="DD23" s="44"/>
      <c r="DE23" s="44"/>
      <c r="DF23" s="44"/>
      <c r="DG23" s="44"/>
      <c r="DH23" s="44"/>
      <c r="DI23" s="44"/>
      <c r="DJ23" s="44"/>
      <c r="DK23" s="44"/>
      <c r="DL23" s="44"/>
      <c r="DM23" s="44"/>
      <c r="DN23" s="44"/>
      <c r="DO23" s="44"/>
      <c r="DP23" s="44"/>
      <c r="DQ23" s="44"/>
      <c r="DR23" s="44"/>
      <c r="DS23" s="44"/>
      <c r="DT23" s="44"/>
      <c r="DU23" s="44"/>
      <c r="DV23" s="44"/>
      <c r="DW23" s="44"/>
      <c r="DX23" s="44"/>
      <c r="DY23" s="44"/>
      <c r="DZ23" s="44"/>
      <c r="EA23" s="44"/>
      <c r="EB23" s="44"/>
      <c r="EC23" s="44"/>
      <c r="ED23" s="44"/>
      <c r="EE23" s="44"/>
      <c r="EF23" s="44"/>
      <c r="EG23" s="44"/>
      <c r="EH23" s="44"/>
      <c r="EI23" s="44"/>
      <c r="EJ23" s="44"/>
      <c r="EK23" s="44"/>
      <c r="EL23" s="44"/>
      <c r="EM23" s="44"/>
      <c r="EN23" s="44"/>
      <c r="EO23" s="44"/>
      <c r="EP23" s="44"/>
      <c r="EQ23" s="44"/>
      <c r="ER23" s="44"/>
      <c r="ES23" s="44"/>
      <c r="ET23" s="44"/>
      <c r="EU23" s="44"/>
      <c r="EV23" s="44"/>
      <c r="EW23" s="44"/>
      <c r="EX23" s="44"/>
      <c r="EY23" s="44"/>
      <c r="EZ23" s="44"/>
      <c r="FA23" s="44"/>
      <c r="FB23" s="44"/>
      <c r="FC23" s="44"/>
      <c r="FD23" s="44"/>
      <c r="FE23" s="44"/>
      <c r="FF23" s="44"/>
      <c r="FG23" s="44"/>
      <c r="FH23" s="44"/>
      <c r="FI23" s="44"/>
      <c r="FJ23" s="44"/>
      <c r="FK23" s="44"/>
      <c r="FL23" s="44"/>
      <c r="FM23" s="44"/>
      <c r="FN23" s="44"/>
      <c r="FO23" s="44"/>
      <c r="FP23" s="44"/>
      <c r="FQ23" s="44"/>
      <c r="FR23" s="44"/>
      <c r="FS23" s="44"/>
      <c r="FT23" s="44"/>
      <c r="FU23" s="44"/>
      <c r="FV23" s="44"/>
      <c r="FW23" s="44"/>
      <c r="FX23" s="44"/>
      <c r="FY23" s="44"/>
      <c r="FZ23" s="44"/>
      <c r="GA23" s="44"/>
      <c r="GB23" s="44"/>
      <c r="GC23" s="44"/>
      <c r="GD23" s="44"/>
      <c r="GE23" s="44"/>
      <c r="GF23" s="44"/>
      <c r="GG23" s="44"/>
      <c r="GH23" s="44"/>
      <c r="GI23" s="44"/>
      <c r="GJ23" s="44"/>
      <c r="GK23" s="44"/>
      <c r="GL23" s="44"/>
      <c r="GM23" s="44"/>
      <c r="GN23" s="44"/>
      <c r="GO23" s="44"/>
      <c r="GP23" s="44"/>
      <c r="GQ23" s="44"/>
      <c r="GR23" s="44"/>
      <c r="GS23" s="44"/>
      <c r="GT23" s="44"/>
      <c r="GU23" s="44"/>
      <c r="GV23" s="44"/>
      <c r="GW23" s="44"/>
      <c r="GX23" s="44"/>
      <c r="GY23" s="44"/>
      <c r="GZ23" s="44"/>
      <c r="HA23" s="44"/>
      <c r="HB23" s="44"/>
      <c r="HC23" s="44"/>
      <c r="HD23" s="44"/>
      <c r="HE23" s="44"/>
      <c r="HF23" s="44"/>
      <c r="HG23" s="44"/>
      <c r="HH23" s="44"/>
      <c r="HI23" s="44"/>
      <c r="HJ23" s="44"/>
      <c r="HK23" s="44"/>
      <c r="HL23" s="44"/>
      <c r="HM23" s="44"/>
      <c r="HN23" s="44"/>
      <c r="HO23" s="44"/>
      <c r="HP23" s="44"/>
      <c r="HQ23" s="44"/>
      <c r="HR23" s="44"/>
      <c r="HS23" s="44"/>
      <c r="HT23" s="44"/>
      <c r="HU23" s="44"/>
      <c r="HV23" s="44"/>
      <c r="HW23" s="44"/>
      <c r="HX23" s="44"/>
      <c r="HY23" s="44"/>
      <c r="HZ23" s="44"/>
      <c r="IA23" s="44"/>
      <c r="IB23" s="44"/>
      <c r="IC23" s="44"/>
      <c r="ID23" s="44"/>
      <c r="IE23" s="44"/>
      <c r="IF23" s="44"/>
      <c r="IG23" s="44"/>
      <c r="IH23" s="44"/>
      <c r="II23" s="44"/>
      <c r="IJ23" s="44"/>
      <c r="IK23" s="44"/>
      <c r="IL23" s="44"/>
      <c r="IM23" s="44"/>
      <c r="IN23" s="44"/>
      <c r="IO23" s="44"/>
      <c r="IP23" s="44"/>
      <c r="IQ23" s="44"/>
      <c r="IR23" s="44"/>
      <c r="IS23" s="44"/>
      <c r="IT23" s="44"/>
      <c r="IU23" s="44"/>
    </row>
    <row r="24" spans="1:255" ht="12.75" x14ac:dyDescent="0.2">
      <c r="A24" s="42">
        <f t="shared" si="0"/>
        <v>16</v>
      </c>
      <c r="B24" s="79"/>
      <c r="C24" s="79"/>
      <c r="D24" s="79"/>
      <c r="E24" s="90">
        <f t="shared" si="2"/>
        <v>16</v>
      </c>
      <c r="F24" s="91"/>
      <c r="G24" s="79"/>
      <c r="H24" s="79"/>
      <c r="I24" s="79"/>
      <c r="J24" s="42">
        <f t="shared" si="1"/>
        <v>16</v>
      </c>
      <c r="K24" s="43"/>
      <c r="L24" s="44"/>
      <c r="M24" s="44"/>
      <c r="N24" s="44"/>
      <c r="O24" s="44"/>
      <c r="P24" s="44"/>
      <c r="Q24" s="44"/>
      <c r="R24" s="44"/>
      <c r="S24" s="44"/>
      <c r="T24" s="44"/>
      <c r="U24" s="44"/>
      <c r="V24" s="44"/>
      <c r="W24" s="44"/>
      <c r="X24" s="44"/>
      <c r="Y24" s="44"/>
      <c r="Z24" s="44"/>
      <c r="AA24" s="44"/>
      <c r="AB24" s="44"/>
      <c r="AC24" s="44"/>
      <c r="AD24" s="44"/>
      <c r="AE24" s="44"/>
      <c r="AF24" s="44"/>
      <c r="AG24" s="44"/>
      <c r="AH24" s="44"/>
      <c r="AI24" s="44"/>
      <c r="AJ24" s="44"/>
      <c r="AK24" s="44"/>
      <c r="AL24" s="44"/>
      <c r="AM24" s="44"/>
      <c r="AN24" s="44"/>
      <c r="AO24" s="44"/>
      <c r="AP24" s="44"/>
      <c r="AQ24" s="44"/>
      <c r="AR24" s="44"/>
      <c r="AS24" s="44"/>
      <c r="AT24" s="44"/>
      <c r="AU24" s="44"/>
      <c r="AV24" s="44"/>
      <c r="AW24" s="44"/>
      <c r="AX24" s="44"/>
      <c r="AY24" s="44"/>
      <c r="AZ24" s="44"/>
      <c r="BA24" s="44"/>
      <c r="BB24" s="44"/>
      <c r="BC24" s="44"/>
      <c r="BD24" s="44"/>
      <c r="BE24" s="44"/>
      <c r="BF24" s="44"/>
      <c r="BG24" s="44"/>
      <c r="BH24" s="44"/>
      <c r="BI24" s="44"/>
      <c r="BJ24" s="44"/>
      <c r="BK24" s="44"/>
      <c r="BL24" s="44"/>
      <c r="BM24" s="44"/>
      <c r="BN24" s="44"/>
      <c r="BO24" s="44"/>
      <c r="BP24" s="44"/>
      <c r="BQ24" s="44"/>
      <c r="BR24" s="44"/>
      <c r="BS24" s="44"/>
      <c r="BT24" s="44"/>
      <c r="BU24" s="44"/>
      <c r="BV24" s="44"/>
      <c r="BW24" s="44"/>
      <c r="BX24" s="44"/>
      <c r="BY24" s="44"/>
      <c r="BZ24" s="44"/>
      <c r="CA24" s="44"/>
      <c r="CB24" s="44"/>
      <c r="CC24" s="44"/>
      <c r="CD24" s="44"/>
      <c r="CE24" s="44"/>
      <c r="CF24" s="44"/>
      <c r="CG24" s="44"/>
      <c r="CH24" s="44"/>
      <c r="CI24" s="44"/>
      <c r="CJ24" s="44"/>
      <c r="CK24" s="44"/>
      <c r="CL24" s="44"/>
      <c r="CM24" s="44"/>
      <c r="CN24" s="44"/>
      <c r="CO24" s="44"/>
      <c r="CP24" s="44"/>
      <c r="CQ24" s="44"/>
      <c r="CR24" s="44"/>
      <c r="CS24" s="44"/>
      <c r="CT24" s="44"/>
      <c r="CU24" s="44"/>
      <c r="CV24" s="44"/>
      <c r="CW24" s="44"/>
      <c r="CX24" s="44"/>
      <c r="CY24" s="44"/>
      <c r="CZ24" s="44"/>
      <c r="DA24" s="44"/>
      <c r="DB24" s="44"/>
      <c r="DC24" s="44"/>
      <c r="DD24" s="44"/>
      <c r="DE24" s="44"/>
      <c r="DF24" s="44"/>
      <c r="DG24" s="44"/>
      <c r="DH24" s="44"/>
      <c r="DI24" s="44"/>
      <c r="DJ24" s="44"/>
      <c r="DK24" s="44"/>
      <c r="DL24" s="44"/>
      <c r="DM24" s="44"/>
      <c r="DN24" s="44"/>
      <c r="DO24" s="44"/>
      <c r="DP24" s="44"/>
      <c r="DQ24" s="44"/>
      <c r="DR24" s="44"/>
      <c r="DS24" s="44"/>
      <c r="DT24" s="44"/>
      <c r="DU24" s="44"/>
      <c r="DV24" s="44"/>
      <c r="DW24" s="44"/>
      <c r="DX24" s="44"/>
      <c r="DY24" s="44"/>
      <c r="DZ24" s="44"/>
      <c r="EA24" s="44"/>
      <c r="EB24" s="44"/>
      <c r="EC24" s="44"/>
      <c r="ED24" s="44"/>
      <c r="EE24" s="44"/>
      <c r="EF24" s="44"/>
      <c r="EG24" s="44"/>
      <c r="EH24" s="44"/>
      <c r="EI24" s="44"/>
      <c r="EJ24" s="44"/>
      <c r="EK24" s="44"/>
      <c r="EL24" s="44"/>
      <c r="EM24" s="44"/>
      <c r="EN24" s="44"/>
      <c r="EO24" s="44"/>
      <c r="EP24" s="44"/>
      <c r="EQ24" s="44"/>
      <c r="ER24" s="44"/>
      <c r="ES24" s="44"/>
      <c r="ET24" s="44"/>
      <c r="EU24" s="44"/>
      <c r="EV24" s="44"/>
      <c r="EW24" s="44"/>
      <c r="EX24" s="44"/>
      <c r="EY24" s="44"/>
      <c r="EZ24" s="44"/>
      <c r="FA24" s="44"/>
      <c r="FB24" s="44"/>
      <c r="FC24" s="44"/>
      <c r="FD24" s="44"/>
      <c r="FE24" s="44"/>
      <c r="FF24" s="44"/>
      <c r="FG24" s="44"/>
      <c r="FH24" s="44"/>
      <c r="FI24" s="44"/>
      <c r="FJ24" s="44"/>
      <c r="FK24" s="44"/>
      <c r="FL24" s="44"/>
      <c r="FM24" s="44"/>
      <c r="FN24" s="44"/>
      <c r="FO24" s="44"/>
      <c r="FP24" s="44"/>
      <c r="FQ24" s="44"/>
      <c r="FR24" s="44"/>
      <c r="FS24" s="44"/>
      <c r="FT24" s="44"/>
      <c r="FU24" s="44"/>
      <c r="FV24" s="44"/>
      <c r="FW24" s="44"/>
      <c r="FX24" s="44"/>
      <c r="FY24" s="44"/>
      <c r="FZ24" s="44"/>
      <c r="GA24" s="44"/>
      <c r="GB24" s="44"/>
      <c r="GC24" s="44"/>
      <c r="GD24" s="44"/>
      <c r="GE24" s="44"/>
      <c r="GF24" s="44"/>
      <c r="GG24" s="44"/>
      <c r="GH24" s="44"/>
      <c r="GI24" s="44"/>
      <c r="GJ24" s="44"/>
      <c r="GK24" s="44"/>
      <c r="GL24" s="44"/>
      <c r="GM24" s="44"/>
      <c r="GN24" s="44"/>
      <c r="GO24" s="44"/>
      <c r="GP24" s="44"/>
      <c r="GQ24" s="44"/>
      <c r="GR24" s="44"/>
      <c r="GS24" s="44"/>
      <c r="GT24" s="44"/>
      <c r="GU24" s="44"/>
      <c r="GV24" s="44"/>
      <c r="GW24" s="44"/>
      <c r="GX24" s="44"/>
      <c r="GY24" s="44"/>
      <c r="GZ24" s="44"/>
      <c r="HA24" s="44"/>
      <c r="HB24" s="44"/>
      <c r="HC24" s="44"/>
      <c r="HD24" s="44"/>
      <c r="HE24" s="44"/>
      <c r="HF24" s="44"/>
      <c r="HG24" s="44"/>
      <c r="HH24" s="44"/>
      <c r="HI24" s="44"/>
      <c r="HJ24" s="44"/>
      <c r="HK24" s="44"/>
      <c r="HL24" s="44"/>
      <c r="HM24" s="44"/>
      <c r="HN24" s="44"/>
      <c r="HO24" s="44"/>
      <c r="HP24" s="44"/>
      <c r="HQ24" s="44"/>
      <c r="HR24" s="44"/>
      <c r="HS24" s="44"/>
      <c r="HT24" s="44"/>
      <c r="HU24" s="44"/>
      <c r="HV24" s="44"/>
      <c r="HW24" s="44"/>
      <c r="HX24" s="44"/>
      <c r="HY24" s="44"/>
      <c r="HZ24" s="44"/>
      <c r="IA24" s="44"/>
      <c r="IB24" s="44"/>
      <c r="IC24" s="44"/>
      <c r="ID24" s="44"/>
      <c r="IE24" s="44"/>
      <c r="IF24" s="44"/>
      <c r="IG24" s="44"/>
      <c r="IH24" s="44"/>
      <c r="II24" s="44"/>
      <c r="IJ24" s="44"/>
      <c r="IK24" s="44"/>
      <c r="IL24" s="44"/>
      <c r="IM24" s="44"/>
      <c r="IN24" s="44"/>
      <c r="IO24" s="44"/>
      <c r="IP24" s="44"/>
      <c r="IQ24" s="44"/>
      <c r="IR24" s="44"/>
      <c r="IS24" s="44"/>
      <c r="IT24" s="44"/>
      <c r="IU24" s="44"/>
    </row>
    <row r="25" spans="1:255" ht="12.75" x14ac:dyDescent="0.2">
      <c r="A25" s="42">
        <f t="shared" si="0"/>
        <v>17</v>
      </c>
      <c r="B25" s="79">
        <v>16691</v>
      </c>
      <c r="C25" s="79">
        <v>2410</v>
      </c>
      <c r="D25" s="79">
        <v>150000</v>
      </c>
      <c r="E25" s="90">
        <f t="shared" si="2"/>
        <v>17</v>
      </c>
      <c r="F25" s="91" t="s">
        <v>33</v>
      </c>
      <c r="G25" s="79">
        <v>100000</v>
      </c>
      <c r="H25" s="79">
        <v>100000</v>
      </c>
      <c r="I25" s="79"/>
      <c r="J25" s="42">
        <f t="shared" si="1"/>
        <v>17</v>
      </c>
      <c r="K25" s="43"/>
      <c r="L25" s="44"/>
      <c r="M25" s="44"/>
      <c r="N25" s="44"/>
      <c r="O25" s="44"/>
      <c r="P25" s="44"/>
      <c r="Q25" s="44"/>
      <c r="R25" s="44"/>
      <c r="S25" s="44"/>
      <c r="T25" s="44"/>
      <c r="U25" s="44"/>
      <c r="V25" s="44"/>
      <c r="W25" s="44"/>
      <c r="X25" s="44"/>
      <c r="Y25" s="44"/>
      <c r="Z25" s="44"/>
      <c r="AA25" s="44"/>
      <c r="AB25" s="44"/>
      <c r="AC25" s="44"/>
      <c r="AD25" s="44"/>
      <c r="AE25" s="44"/>
      <c r="AF25" s="44"/>
      <c r="AG25" s="44"/>
      <c r="AH25" s="44"/>
      <c r="AI25" s="44"/>
      <c r="AJ25" s="44"/>
      <c r="AK25" s="44"/>
      <c r="AL25" s="44"/>
      <c r="AM25" s="44"/>
      <c r="AN25" s="44"/>
      <c r="AO25" s="44"/>
      <c r="AP25" s="44"/>
      <c r="AQ25" s="44"/>
      <c r="AR25" s="44"/>
      <c r="AS25" s="44"/>
      <c r="AT25" s="44"/>
      <c r="AU25" s="44"/>
      <c r="AV25" s="44"/>
      <c r="AW25" s="44"/>
      <c r="AX25" s="44"/>
      <c r="AY25" s="44"/>
      <c r="AZ25" s="44"/>
      <c r="BA25" s="44"/>
      <c r="BB25" s="44"/>
      <c r="BC25" s="44"/>
      <c r="BD25" s="44"/>
      <c r="BE25" s="44"/>
      <c r="BF25" s="44"/>
      <c r="BG25" s="44"/>
      <c r="BH25" s="44"/>
      <c r="BI25" s="44"/>
      <c r="BJ25" s="44"/>
      <c r="BK25" s="44"/>
      <c r="BL25" s="44"/>
      <c r="BM25" s="44"/>
      <c r="BN25" s="44"/>
      <c r="BO25" s="44"/>
      <c r="BP25" s="44"/>
      <c r="BQ25" s="44"/>
      <c r="BR25" s="44"/>
      <c r="BS25" s="44"/>
      <c r="BT25" s="44"/>
      <c r="BU25" s="44"/>
      <c r="BV25" s="44"/>
      <c r="BW25" s="44"/>
      <c r="BX25" s="44"/>
      <c r="BY25" s="44"/>
      <c r="BZ25" s="44"/>
      <c r="CA25" s="44"/>
      <c r="CB25" s="44"/>
      <c r="CC25" s="44"/>
      <c r="CD25" s="44"/>
      <c r="CE25" s="44"/>
      <c r="CF25" s="44"/>
      <c r="CG25" s="44"/>
      <c r="CH25" s="44"/>
      <c r="CI25" s="44"/>
      <c r="CJ25" s="44"/>
      <c r="CK25" s="44"/>
      <c r="CL25" s="44"/>
      <c r="CM25" s="44"/>
      <c r="CN25" s="44"/>
      <c r="CO25" s="44"/>
      <c r="CP25" s="44"/>
      <c r="CQ25" s="44"/>
      <c r="CR25" s="44"/>
      <c r="CS25" s="44"/>
      <c r="CT25" s="44"/>
      <c r="CU25" s="44"/>
      <c r="CV25" s="44"/>
      <c r="CW25" s="44"/>
      <c r="CX25" s="44"/>
      <c r="CY25" s="44"/>
      <c r="CZ25" s="44"/>
      <c r="DA25" s="44"/>
      <c r="DB25" s="44"/>
      <c r="DC25" s="44"/>
      <c r="DD25" s="44"/>
      <c r="DE25" s="44"/>
      <c r="DF25" s="44"/>
      <c r="DG25" s="44"/>
      <c r="DH25" s="44"/>
      <c r="DI25" s="44"/>
      <c r="DJ25" s="44"/>
      <c r="DK25" s="44"/>
      <c r="DL25" s="44"/>
      <c r="DM25" s="44"/>
      <c r="DN25" s="44"/>
      <c r="DO25" s="44"/>
      <c r="DP25" s="44"/>
      <c r="DQ25" s="44"/>
      <c r="DR25" s="44"/>
      <c r="DS25" s="44"/>
      <c r="DT25" s="44"/>
      <c r="DU25" s="44"/>
      <c r="DV25" s="44"/>
      <c r="DW25" s="44"/>
      <c r="DX25" s="44"/>
      <c r="DY25" s="44"/>
      <c r="DZ25" s="44"/>
      <c r="EA25" s="44"/>
      <c r="EB25" s="44"/>
      <c r="EC25" s="44"/>
      <c r="ED25" s="44"/>
      <c r="EE25" s="44"/>
      <c r="EF25" s="44"/>
      <c r="EG25" s="44"/>
      <c r="EH25" s="44"/>
      <c r="EI25" s="44"/>
      <c r="EJ25" s="44"/>
      <c r="EK25" s="44"/>
      <c r="EL25" s="44"/>
      <c r="EM25" s="44"/>
      <c r="EN25" s="44"/>
      <c r="EO25" s="44"/>
      <c r="EP25" s="44"/>
      <c r="EQ25" s="44"/>
      <c r="ER25" s="44"/>
      <c r="ES25" s="44"/>
      <c r="ET25" s="44"/>
      <c r="EU25" s="44"/>
      <c r="EV25" s="44"/>
      <c r="EW25" s="44"/>
      <c r="EX25" s="44"/>
      <c r="EY25" s="44"/>
      <c r="EZ25" s="44"/>
      <c r="FA25" s="44"/>
      <c r="FB25" s="44"/>
      <c r="FC25" s="44"/>
      <c r="FD25" s="44"/>
      <c r="FE25" s="44"/>
      <c r="FF25" s="44"/>
      <c r="FG25" s="44"/>
      <c r="FH25" s="44"/>
      <c r="FI25" s="44"/>
      <c r="FJ25" s="44"/>
      <c r="FK25" s="44"/>
      <c r="FL25" s="44"/>
      <c r="FM25" s="44"/>
      <c r="FN25" s="44"/>
      <c r="FO25" s="44"/>
      <c r="FP25" s="44"/>
      <c r="FQ25" s="44"/>
      <c r="FR25" s="44"/>
      <c r="FS25" s="44"/>
      <c r="FT25" s="44"/>
      <c r="FU25" s="44"/>
      <c r="FV25" s="44"/>
      <c r="FW25" s="44"/>
      <c r="FX25" s="44"/>
      <c r="FY25" s="44"/>
      <c r="FZ25" s="44"/>
      <c r="GA25" s="44"/>
      <c r="GB25" s="44"/>
      <c r="GC25" s="44"/>
      <c r="GD25" s="44"/>
      <c r="GE25" s="44"/>
      <c r="GF25" s="44"/>
      <c r="GG25" s="44"/>
      <c r="GH25" s="44"/>
      <c r="GI25" s="44"/>
      <c r="GJ25" s="44"/>
      <c r="GK25" s="44"/>
      <c r="GL25" s="44"/>
      <c r="GM25" s="44"/>
      <c r="GN25" s="44"/>
      <c r="GO25" s="44"/>
      <c r="GP25" s="44"/>
      <c r="GQ25" s="44"/>
      <c r="GR25" s="44"/>
      <c r="GS25" s="44"/>
      <c r="GT25" s="44"/>
      <c r="GU25" s="44"/>
      <c r="GV25" s="44"/>
      <c r="GW25" s="44"/>
      <c r="GX25" s="44"/>
      <c r="GY25" s="44"/>
      <c r="GZ25" s="44"/>
      <c r="HA25" s="44"/>
      <c r="HB25" s="44"/>
      <c r="HC25" s="44"/>
      <c r="HD25" s="44"/>
      <c r="HE25" s="44"/>
      <c r="HF25" s="44"/>
      <c r="HG25" s="44"/>
      <c r="HH25" s="44"/>
      <c r="HI25" s="44"/>
      <c r="HJ25" s="44"/>
      <c r="HK25" s="44"/>
      <c r="HL25" s="44"/>
      <c r="HM25" s="44"/>
      <c r="HN25" s="44"/>
      <c r="HO25" s="44"/>
      <c r="HP25" s="44"/>
      <c r="HQ25" s="44"/>
      <c r="HR25" s="44"/>
      <c r="HS25" s="44"/>
      <c r="HT25" s="44"/>
      <c r="HU25" s="44"/>
      <c r="HV25" s="44"/>
      <c r="HW25" s="44"/>
      <c r="HX25" s="44"/>
      <c r="HY25" s="44"/>
      <c r="HZ25" s="44"/>
      <c r="IA25" s="44"/>
      <c r="IB25" s="44"/>
      <c r="IC25" s="44"/>
      <c r="ID25" s="44"/>
      <c r="IE25" s="44"/>
      <c r="IF25" s="44"/>
      <c r="IG25" s="44"/>
      <c r="IH25" s="44"/>
      <c r="II25" s="44"/>
      <c r="IJ25" s="44"/>
      <c r="IK25" s="44"/>
      <c r="IL25" s="44"/>
      <c r="IM25" s="44"/>
      <c r="IN25" s="44"/>
      <c r="IO25" s="44"/>
      <c r="IP25" s="44"/>
      <c r="IQ25" s="44"/>
      <c r="IR25" s="44"/>
      <c r="IS25" s="44"/>
      <c r="IT25" s="44"/>
      <c r="IU25" s="44"/>
    </row>
    <row r="26" spans="1:255" ht="12.75" x14ac:dyDescent="0.2">
      <c r="A26" s="42">
        <f t="shared" si="0"/>
        <v>18</v>
      </c>
      <c r="B26" s="79"/>
      <c r="C26" s="79"/>
      <c r="D26" s="79"/>
      <c r="E26" s="90">
        <f t="shared" si="2"/>
        <v>18</v>
      </c>
      <c r="F26" s="91"/>
      <c r="G26" s="96"/>
      <c r="H26" s="79"/>
      <c r="I26" s="96"/>
      <c r="J26" s="42">
        <f t="shared" si="1"/>
        <v>18</v>
      </c>
      <c r="K26" s="43"/>
      <c r="L26" s="44"/>
      <c r="M26" s="44"/>
      <c r="N26" s="44"/>
      <c r="O26" s="44"/>
      <c r="P26" s="44"/>
      <c r="Q26" s="44"/>
      <c r="R26" s="44"/>
      <c r="S26" s="44"/>
      <c r="T26" s="44"/>
      <c r="U26" s="44"/>
      <c r="V26" s="44"/>
      <c r="W26" s="44"/>
      <c r="X26" s="44"/>
      <c r="Y26" s="44"/>
      <c r="Z26" s="44"/>
      <c r="AA26" s="44"/>
      <c r="AB26" s="44"/>
      <c r="AC26" s="44"/>
      <c r="AD26" s="44"/>
      <c r="AE26" s="44"/>
      <c r="AF26" s="44"/>
      <c r="AG26" s="44"/>
      <c r="AH26" s="44"/>
      <c r="AI26" s="44"/>
      <c r="AJ26" s="44"/>
      <c r="AK26" s="44"/>
      <c r="AL26" s="44"/>
      <c r="AM26" s="44"/>
      <c r="AN26" s="44"/>
      <c r="AO26" s="44"/>
      <c r="AP26" s="44"/>
      <c r="AQ26" s="44"/>
      <c r="AR26" s="44"/>
      <c r="AS26" s="44"/>
      <c r="AT26" s="44"/>
      <c r="AU26" s="44"/>
      <c r="AV26" s="44"/>
      <c r="AW26" s="44"/>
      <c r="AX26" s="44"/>
      <c r="AY26" s="44"/>
      <c r="AZ26" s="44"/>
      <c r="BA26" s="44"/>
      <c r="BB26" s="44"/>
      <c r="BC26" s="44"/>
      <c r="BD26" s="44"/>
      <c r="BE26" s="44"/>
      <c r="BF26" s="44"/>
      <c r="BG26" s="44"/>
      <c r="BH26" s="44"/>
      <c r="BI26" s="44"/>
      <c r="BJ26" s="44"/>
      <c r="BK26" s="44"/>
      <c r="BL26" s="44"/>
      <c r="BM26" s="44"/>
      <c r="BN26" s="44"/>
      <c r="BO26" s="44"/>
      <c r="BP26" s="44"/>
      <c r="BQ26" s="44"/>
      <c r="BR26" s="44"/>
      <c r="BS26" s="44"/>
      <c r="BT26" s="44"/>
      <c r="BU26" s="44"/>
      <c r="BV26" s="44"/>
      <c r="BW26" s="44"/>
      <c r="BX26" s="44"/>
      <c r="BY26" s="44"/>
      <c r="BZ26" s="44"/>
      <c r="CA26" s="44"/>
      <c r="CB26" s="44"/>
      <c r="CC26" s="44"/>
      <c r="CD26" s="44"/>
      <c r="CE26" s="44"/>
      <c r="CF26" s="44"/>
      <c r="CG26" s="44"/>
      <c r="CH26" s="44"/>
      <c r="CI26" s="44"/>
      <c r="CJ26" s="44"/>
      <c r="CK26" s="44"/>
      <c r="CL26" s="44"/>
      <c r="CM26" s="44"/>
      <c r="CN26" s="44"/>
      <c r="CO26" s="44"/>
      <c r="CP26" s="44"/>
      <c r="CQ26" s="44"/>
      <c r="CR26" s="44"/>
      <c r="CS26" s="44"/>
      <c r="CT26" s="44"/>
      <c r="CU26" s="44"/>
      <c r="CV26" s="44"/>
      <c r="CW26" s="44"/>
      <c r="CX26" s="44"/>
      <c r="CY26" s="44"/>
      <c r="CZ26" s="44"/>
      <c r="DA26" s="44"/>
      <c r="DB26" s="44"/>
      <c r="DC26" s="44"/>
      <c r="DD26" s="44"/>
      <c r="DE26" s="44"/>
      <c r="DF26" s="44"/>
      <c r="DG26" s="44"/>
      <c r="DH26" s="44"/>
      <c r="DI26" s="44"/>
      <c r="DJ26" s="44"/>
      <c r="DK26" s="44"/>
      <c r="DL26" s="44"/>
      <c r="DM26" s="44"/>
      <c r="DN26" s="44"/>
      <c r="DO26" s="44"/>
      <c r="DP26" s="44"/>
      <c r="DQ26" s="44"/>
      <c r="DR26" s="44"/>
      <c r="DS26" s="44"/>
      <c r="DT26" s="44"/>
      <c r="DU26" s="44"/>
      <c r="DV26" s="44"/>
      <c r="DW26" s="44"/>
      <c r="DX26" s="44"/>
      <c r="DY26" s="44"/>
      <c r="DZ26" s="44"/>
      <c r="EA26" s="44"/>
      <c r="EB26" s="44"/>
      <c r="EC26" s="44"/>
      <c r="ED26" s="44"/>
      <c r="EE26" s="44"/>
      <c r="EF26" s="44"/>
      <c r="EG26" s="44"/>
      <c r="EH26" s="44"/>
      <c r="EI26" s="44"/>
      <c r="EJ26" s="44"/>
      <c r="EK26" s="44"/>
      <c r="EL26" s="44"/>
      <c r="EM26" s="44"/>
      <c r="EN26" s="44"/>
      <c r="EO26" s="44"/>
      <c r="EP26" s="44"/>
      <c r="EQ26" s="44"/>
      <c r="ER26" s="44"/>
      <c r="ES26" s="44"/>
      <c r="ET26" s="44"/>
      <c r="EU26" s="44"/>
      <c r="EV26" s="44"/>
      <c r="EW26" s="44"/>
      <c r="EX26" s="44"/>
      <c r="EY26" s="44"/>
      <c r="EZ26" s="44"/>
      <c r="FA26" s="44"/>
      <c r="FB26" s="44"/>
      <c r="FC26" s="44"/>
      <c r="FD26" s="44"/>
      <c r="FE26" s="44"/>
      <c r="FF26" s="44"/>
      <c r="FG26" s="44"/>
      <c r="FH26" s="44"/>
      <c r="FI26" s="44"/>
      <c r="FJ26" s="44"/>
      <c r="FK26" s="44"/>
      <c r="FL26" s="44"/>
      <c r="FM26" s="44"/>
      <c r="FN26" s="44"/>
      <c r="FO26" s="44"/>
      <c r="FP26" s="44"/>
      <c r="FQ26" s="44"/>
      <c r="FR26" s="44"/>
      <c r="FS26" s="44"/>
      <c r="FT26" s="44"/>
      <c r="FU26" s="44"/>
      <c r="FV26" s="44"/>
      <c r="FW26" s="44"/>
      <c r="FX26" s="44"/>
      <c r="FY26" s="44"/>
      <c r="FZ26" s="44"/>
      <c r="GA26" s="44"/>
      <c r="GB26" s="44"/>
      <c r="GC26" s="44"/>
      <c r="GD26" s="44"/>
      <c r="GE26" s="44"/>
      <c r="GF26" s="44"/>
      <c r="GG26" s="44"/>
      <c r="GH26" s="44"/>
      <c r="GI26" s="44"/>
      <c r="GJ26" s="44"/>
      <c r="GK26" s="44"/>
      <c r="GL26" s="44"/>
      <c r="GM26" s="44"/>
      <c r="GN26" s="44"/>
      <c r="GO26" s="44"/>
      <c r="GP26" s="44"/>
      <c r="GQ26" s="44"/>
      <c r="GR26" s="44"/>
      <c r="GS26" s="44"/>
      <c r="GT26" s="44"/>
      <c r="GU26" s="44"/>
      <c r="GV26" s="44"/>
      <c r="GW26" s="44"/>
      <c r="GX26" s="44"/>
      <c r="GY26" s="44"/>
      <c r="GZ26" s="44"/>
      <c r="HA26" s="44"/>
      <c r="HB26" s="44"/>
      <c r="HC26" s="44"/>
      <c r="HD26" s="44"/>
      <c r="HE26" s="44"/>
      <c r="HF26" s="44"/>
      <c r="HG26" s="44"/>
      <c r="HH26" s="44"/>
      <c r="HI26" s="44"/>
      <c r="HJ26" s="44"/>
      <c r="HK26" s="44"/>
      <c r="HL26" s="44"/>
      <c r="HM26" s="44"/>
      <c r="HN26" s="44"/>
      <c r="HO26" s="44"/>
      <c r="HP26" s="44"/>
      <c r="HQ26" s="44"/>
      <c r="HR26" s="44"/>
      <c r="HS26" s="44"/>
      <c r="HT26" s="44"/>
      <c r="HU26" s="44"/>
      <c r="HV26" s="44"/>
      <c r="HW26" s="44"/>
      <c r="HX26" s="44"/>
      <c r="HY26" s="44"/>
      <c r="HZ26" s="44"/>
      <c r="IA26" s="44"/>
      <c r="IB26" s="44"/>
      <c r="IC26" s="44"/>
      <c r="ID26" s="44"/>
      <c r="IE26" s="44"/>
      <c r="IF26" s="44"/>
      <c r="IG26" s="44"/>
      <c r="IH26" s="44"/>
      <c r="II26" s="44"/>
      <c r="IJ26" s="44"/>
      <c r="IK26" s="44"/>
      <c r="IL26" s="44"/>
      <c r="IM26" s="44"/>
      <c r="IN26" s="44"/>
      <c r="IO26" s="44"/>
      <c r="IP26" s="44"/>
      <c r="IQ26" s="44"/>
      <c r="IR26" s="44"/>
      <c r="IS26" s="44"/>
      <c r="IT26" s="44"/>
      <c r="IU26" s="44"/>
    </row>
    <row r="27" spans="1:255" ht="12.75" x14ac:dyDescent="0.2">
      <c r="A27" s="42">
        <f t="shared" si="0"/>
        <v>19</v>
      </c>
      <c r="B27" s="79"/>
      <c r="C27" s="79"/>
      <c r="D27" s="79"/>
      <c r="E27" s="90">
        <f t="shared" si="2"/>
        <v>19</v>
      </c>
      <c r="G27" s="79"/>
      <c r="H27" s="79"/>
      <c r="I27" s="79"/>
      <c r="J27" s="42">
        <f t="shared" si="1"/>
        <v>19</v>
      </c>
      <c r="K27" s="43"/>
      <c r="L27" s="44"/>
      <c r="M27" s="44"/>
      <c r="N27" s="44"/>
      <c r="O27" s="44"/>
      <c r="P27" s="44"/>
      <c r="Q27" s="44"/>
      <c r="R27" s="44"/>
      <c r="S27" s="44"/>
      <c r="T27" s="44"/>
      <c r="U27" s="44"/>
      <c r="V27" s="44"/>
      <c r="W27" s="44"/>
      <c r="X27" s="44"/>
      <c r="Y27" s="44"/>
      <c r="Z27" s="44"/>
      <c r="AA27" s="44"/>
      <c r="AB27" s="44"/>
      <c r="AC27" s="44"/>
      <c r="AD27" s="44"/>
      <c r="AE27" s="44"/>
      <c r="AF27" s="44"/>
      <c r="AG27" s="44"/>
      <c r="AH27" s="44"/>
      <c r="AI27" s="44"/>
      <c r="AJ27" s="44"/>
      <c r="AK27" s="44"/>
      <c r="AL27" s="44"/>
      <c r="AM27" s="44"/>
      <c r="AN27" s="44"/>
      <c r="AO27" s="44"/>
      <c r="AP27" s="44"/>
      <c r="AQ27" s="44"/>
      <c r="AR27" s="44"/>
      <c r="AS27" s="44"/>
      <c r="AT27" s="44"/>
      <c r="AU27" s="44"/>
      <c r="AV27" s="44"/>
      <c r="AW27" s="44"/>
      <c r="AX27" s="44"/>
      <c r="AY27" s="44"/>
      <c r="AZ27" s="44"/>
      <c r="BA27" s="44"/>
      <c r="BB27" s="44"/>
      <c r="BC27" s="44"/>
      <c r="BD27" s="44"/>
      <c r="BE27" s="44"/>
      <c r="BF27" s="44"/>
      <c r="BG27" s="44"/>
      <c r="BH27" s="44"/>
      <c r="BI27" s="44"/>
      <c r="BJ27" s="44"/>
      <c r="BK27" s="44"/>
      <c r="BL27" s="44"/>
      <c r="BM27" s="44"/>
      <c r="BN27" s="44"/>
      <c r="BO27" s="44"/>
      <c r="BP27" s="44"/>
      <c r="BQ27" s="44"/>
      <c r="BR27" s="44"/>
      <c r="BS27" s="44"/>
      <c r="BT27" s="44"/>
      <c r="BU27" s="44"/>
      <c r="BV27" s="44"/>
      <c r="BW27" s="44"/>
      <c r="BX27" s="44"/>
      <c r="BY27" s="44"/>
      <c r="BZ27" s="44"/>
      <c r="CA27" s="44"/>
      <c r="CB27" s="44"/>
      <c r="CC27" s="44"/>
      <c r="CD27" s="44"/>
      <c r="CE27" s="44"/>
      <c r="CF27" s="44"/>
      <c r="CG27" s="44"/>
      <c r="CH27" s="44"/>
      <c r="CI27" s="44"/>
      <c r="CJ27" s="44"/>
      <c r="CK27" s="44"/>
      <c r="CL27" s="44"/>
      <c r="CM27" s="44"/>
      <c r="CN27" s="44"/>
      <c r="CO27" s="44"/>
      <c r="CP27" s="44"/>
      <c r="CQ27" s="44"/>
      <c r="CR27" s="44"/>
      <c r="CS27" s="44"/>
      <c r="CT27" s="44"/>
      <c r="CU27" s="44"/>
      <c r="CV27" s="44"/>
      <c r="CW27" s="44"/>
      <c r="CX27" s="44"/>
      <c r="CY27" s="44"/>
      <c r="CZ27" s="44"/>
      <c r="DA27" s="44"/>
      <c r="DB27" s="44"/>
      <c r="DC27" s="44"/>
      <c r="DD27" s="44"/>
      <c r="DE27" s="44"/>
      <c r="DF27" s="44"/>
      <c r="DG27" s="44"/>
      <c r="DH27" s="44"/>
      <c r="DI27" s="44"/>
      <c r="DJ27" s="44"/>
      <c r="DK27" s="44"/>
      <c r="DL27" s="44"/>
      <c r="DM27" s="44"/>
      <c r="DN27" s="44"/>
      <c r="DO27" s="44"/>
      <c r="DP27" s="44"/>
      <c r="DQ27" s="44"/>
      <c r="DR27" s="44"/>
      <c r="DS27" s="44"/>
      <c r="DT27" s="44"/>
      <c r="DU27" s="44"/>
      <c r="DV27" s="44"/>
      <c r="DW27" s="44"/>
      <c r="DX27" s="44"/>
      <c r="DY27" s="44"/>
      <c r="DZ27" s="44"/>
      <c r="EA27" s="44"/>
      <c r="EB27" s="44"/>
      <c r="EC27" s="44"/>
      <c r="ED27" s="44"/>
      <c r="EE27" s="44"/>
      <c r="EF27" s="44"/>
      <c r="EG27" s="44"/>
      <c r="EH27" s="44"/>
      <c r="EI27" s="44"/>
      <c r="EJ27" s="44"/>
      <c r="EK27" s="44"/>
      <c r="EL27" s="44"/>
      <c r="EM27" s="44"/>
      <c r="EN27" s="44"/>
      <c r="EO27" s="44"/>
      <c r="EP27" s="44"/>
      <c r="EQ27" s="44"/>
      <c r="ER27" s="44"/>
      <c r="ES27" s="44"/>
      <c r="ET27" s="44"/>
      <c r="EU27" s="44"/>
      <c r="EV27" s="44"/>
      <c r="EW27" s="44"/>
      <c r="EX27" s="44"/>
      <c r="EY27" s="44"/>
      <c r="EZ27" s="44"/>
      <c r="FA27" s="44"/>
      <c r="FB27" s="44"/>
      <c r="FC27" s="44"/>
      <c r="FD27" s="44"/>
      <c r="FE27" s="44"/>
      <c r="FF27" s="44"/>
      <c r="FG27" s="44"/>
      <c r="FH27" s="44"/>
      <c r="FI27" s="44"/>
      <c r="FJ27" s="44"/>
      <c r="FK27" s="44"/>
      <c r="FL27" s="44"/>
      <c r="FM27" s="44"/>
      <c r="FN27" s="44"/>
      <c r="FO27" s="44"/>
      <c r="FP27" s="44"/>
      <c r="FQ27" s="44"/>
      <c r="FR27" s="44"/>
      <c r="FS27" s="44"/>
      <c r="FT27" s="44"/>
      <c r="FU27" s="44"/>
      <c r="FV27" s="44"/>
      <c r="FW27" s="44"/>
      <c r="FX27" s="44"/>
      <c r="FY27" s="44"/>
      <c r="FZ27" s="44"/>
      <c r="GA27" s="44"/>
      <c r="GB27" s="44"/>
      <c r="GC27" s="44"/>
      <c r="GD27" s="44"/>
      <c r="GE27" s="44"/>
      <c r="GF27" s="44"/>
      <c r="GG27" s="44"/>
      <c r="GH27" s="44"/>
      <c r="GI27" s="44"/>
      <c r="GJ27" s="44"/>
      <c r="GK27" s="44"/>
      <c r="GL27" s="44"/>
      <c r="GM27" s="44"/>
      <c r="GN27" s="44"/>
      <c r="GO27" s="44"/>
      <c r="GP27" s="44"/>
      <c r="GQ27" s="44"/>
      <c r="GR27" s="44"/>
      <c r="GS27" s="44"/>
      <c r="GT27" s="44"/>
      <c r="GU27" s="44"/>
      <c r="GV27" s="44"/>
      <c r="GW27" s="44"/>
      <c r="GX27" s="44"/>
      <c r="GY27" s="44"/>
      <c r="GZ27" s="44"/>
      <c r="HA27" s="44"/>
      <c r="HB27" s="44"/>
      <c r="HC27" s="44"/>
      <c r="HD27" s="44"/>
      <c r="HE27" s="44"/>
      <c r="HF27" s="44"/>
      <c r="HG27" s="44"/>
      <c r="HH27" s="44"/>
      <c r="HI27" s="44"/>
      <c r="HJ27" s="44"/>
      <c r="HK27" s="44"/>
      <c r="HL27" s="44"/>
      <c r="HM27" s="44"/>
      <c r="HN27" s="44"/>
      <c r="HO27" s="44"/>
      <c r="HP27" s="44"/>
      <c r="HQ27" s="44"/>
      <c r="HR27" s="44"/>
      <c r="HS27" s="44"/>
      <c r="HT27" s="44"/>
      <c r="HU27" s="44"/>
      <c r="HV27" s="44"/>
      <c r="HW27" s="44"/>
      <c r="HX27" s="44"/>
      <c r="HY27" s="44"/>
      <c r="HZ27" s="44"/>
      <c r="IA27" s="44"/>
      <c r="IB27" s="44"/>
      <c r="IC27" s="44"/>
      <c r="ID27" s="44"/>
      <c r="IE27" s="44"/>
      <c r="IF27" s="44"/>
      <c r="IG27" s="44"/>
      <c r="IH27" s="44"/>
      <c r="II27" s="44"/>
      <c r="IJ27" s="44"/>
      <c r="IK27" s="44"/>
      <c r="IL27" s="44"/>
      <c r="IM27" s="44"/>
      <c r="IN27" s="44"/>
      <c r="IO27" s="44"/>
      <c r="IP27" s="44"/>
      <c r="IQ27" s="44"/>
      <c r="IR27" s="44"/>
      <c r="IS27" s="44"/>
      <c r="IT27" s="44"/>
      <c r="IU27" s="44"/>
    </row>
    <row r="28" spans="1:255" ht="12.75" x14ac:dyDescent="0.2">
      <c r="A28" s="42">
        <f t="shared" si="0"/>
        <v>20</v>
      </c>
      <c r="B28" s="94">
        <f>SUM(B24:B27)</f>
        <v>16691</v>
      </c>
      <c r="C28" s="94">
        <f>SUM(C25:C27)</f>
        <v>2410</v>
      </c>
      <c r="D28" s="94">
        <f>SUM(D25:D27)</f>
        <v>150000</v>
      </c>
      <c r="E28" s="90">
        <f t="shared" si="2"/>
        <v>20</v>
      </c>
      <c r="F28" s="107" t="s">
        <v>63</v>
      </c>
      <c r="G28" s="94">
        <f>SUM(G25:G27)</f>
        <v>100000</v>
      </c>
      <c r="H28" s="94">
        <f>SUM(H25:H27)</f>
        <v>100000</v>
      </c>
      <c r="I28" s="94">
        <f>SUM(I25:I27)</f>
        <v>0</v>
      </c>
      <c r="J28" s="42">
        <f t="shared" si="1"/>
        <v>20</v>
      </c>
      <c r="K28" s="43"/>
      <c r="L28" s="44"/>
      <c r="M28" s="44"/>
      <c r="N28" s="44"/>
      <c r="O28" s="44"/>
      <c r="P28" s="44"/>
      <c r="Q28" s="44"/>
      <c r="R28" s="44"/>
      <c r="S28" s="44"/>
      <c r="T28" s="44"/>
      <c r="U28" s="44"/>
      <c r="V28" s="44"/>
      <c r="W28" s="44"/>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c r="AZ28" s="44"/>
      <c r="BA28" s="44"/>
      <c r="BB28" s="44"/>
      <c r="BC28" s="44"/>
      <c r="BD28" s="44"/>
      <c r="BE28" s="44"/>
      <c r="BF28" s="44"/>
      <c r="BG28" s="44"/>
      <c r="BH28" s="44"/>
      <c r="BI28" s="44"/>
      <c r="BJ28" s="44"/>
      <c r="BK28" s="44"/>
      <c r="BL28" s="44"/>
      <c r="BM28" s="44"/>
      <c r="BN28" s="44"/>
      <c r="BO28" s="44"/>
      <c r="BP28" s="44"/>
      <c r="BQ28" s="44"/>
      <c r="BR28" s="44"/>
      <c r="BS28" s="44"/>
      <c r="BT28" s="44"/>
      <c r="BU28" s="44"/>
      <c r="BV28" s="44"/>
      <c r="BW28" s="44"/>
      <c r="BX28" s="44"/>
      <c r="BY28" s="44"/>
      <c r="BZ28" s="44"/>
      <c r="CA28" s="44"/>
      <c r="CB28" s="44"/>
      <c r="CC28" s="44"/>
      <c r="CD28" s="44"/>
      <c r="CE28" s="44"/>
      <c r="CF28" s="44"/>
      <c r="CG28" s="44"/>
      <c r="CH28" s="44"/>
      <c r="CI28" s="44"/>
      <c r="CJ28" s="44"/>
      <c r="CK28" s="44"/>
      <c r="CL28" s="44"/>
      <c r="CM28" s="44"/>
      <c r="CN28" s="44"/>
      <c r="CO28" s="44"/>
      <c r="CP28" s="44"/>
      <c r="CQ28" s="44"/>
      <c r="CR28" s="44"/>
      <c r="CS28" s="44"/>
      <c r="CT28" s="44"/>
      <c r="CU28" s="44"/>
      <c r="CV28" s="44"/>
      <c r="CW28" s="44"/>
      <c r="CX28" s="44"/>
      <c r="CY28" s="44"/>
      <c r="CZ28" s="44"/>
      <c r="DA28" s="44"/>
      <c r="DB28" s="44"/>
      <c r="DC28" s="44"/>
      <c r="DD28" s="44"/>
      <c r="DE28" s="44"/>
      <c r="DF28" s="44"/>
      <c r="DG28" s="44"/>
      <c r="DH28" s="44"/>
      <c r="DI28" s="44"/>
      <c r="DJ28" s="44"/>
      <c r="DK28" s="44"/>
      <c r="DL28" s="44"/>
      <c r="DM28" s="44"/>
      <c r="DN28" s="44"/>
      <c r="DO28" s="44"/>
      <c r="DP28" s="44"/>
      <c r="DQ28" s="44"/>
      <c r="DR28" s="44"/>
      <c r="DS28" s="44"/>
      <c r="DT28" s="44"/>
      <c r="DU28" s="44"/>
      <c r="DV28" s="44"/>
      <c r="DW28" s="44"/>
      <c r="DX28" s="44"/>
      <c r="DY28" s="44"/>
      <c r="DZ28" s="44"/>
      <c r="EA28" s="44"/>
      <c r="EB28" s="44"/>
      <c r="EC28" s="44"/>
      <c r="ED28" s="44"/>
      <c r="EE28" s="44"/>
      <c r="EF28" s="44"/>
      <c r="EG28" s="44"/>
      <c r="EH28" s="44"/>
      <c r="EI28" s="44"/>
      <c r="EJ28" s="44"/>
      <c r="EK28" s="44"/>
      <c r="EL28" s="44"/>
      <c r="EM28" s="44"/>
      <c r="EN28" s="44"/>
      <c r="EO28" s="44"/>
      <c r="EP28" s="44"/>
      <c r="EQ28" s="44"/>
      <c r="ER28" s="44"/>
      <c r="ES28" s="44"/>
      <c r="ET28" s="44"/>
      <c r="EU28" s="44"/>
      <c r="EV28" s="44"/>
      <c r="EW28" s="44"/>
      <c r="EX28" s="44"/>
      <c r="EY28" s="44"/>
      <c r="EZ28" s="44"/>
      <c r="FA28" s="44"/>
      <c r="FB28" s="44"/>
      <c r="FC28" s="44"/>
      <c r="FD28" s="44"/>
      <c r="FE28" s="44"/>
      <c r="FF28" s="44"/>
      <c r="FG28" s="44"/>
      <c r="FH28" s="44"/>
      <c r="FI28" s="44"/>
      <c r="FJ28" s="44"/>
      <c r="FK28" s="44"/>
      <c r="FL28" s="44"/>
      <c r="FM28" s="44"/>
      <c r="FN28" s="44"/>
      <c r="FO28" s="44"/>
      <c r="FP28" s="44"/>
      <c r="FQ28" s="44"/>
      <c r="FR28" s="44"/>
      <c r="FS28" s="44"/>
      <c r="FT28" s="44"/>
      <c r="FU28" s="44"/>
      <c r="FV28" s="44"/>
      <c r="FW28" s="44"/>
      <c r="FX28" s="44"/>
      <c r="FY28" s="44"/>
      <c r="FZ28" s="44"/>
      <c r="GA28" s="44"/>
      <c r="GB28" s="44"/>
      <c r="GC28" s="44"/>
      <c r="GD28" s="44"/>
      <c r="GE28" s="44"/>
      <c r="GF28" s="44"/>
      <c r="GG28" s="44"/>
      <c r="GH28" s="44"/>
      <c r="GI28" s="44"/>
      <c r="GJ28" s="44"/>
      <c r="GK28" s="44"/>
      <c r="GL28" s="44"/>
      <c r="GM28" s="44"/>
      <c r="GN28" s="44"/>
      <c r="GO28" s="44"/>
      <c r="GP28" s="44"/>
      <c r="GQ28" s="44"/>
      <c r="GR28" s="44"/>
      <c r="GS28" s="44"/>
      <c r="GT28" s="44"/>
      <c r="GU28" s="44"/>
      <c r="GV28" s="44"/>
      <c r="GW28" s="44"/>
      <c r="GX28" s="44"/>
      <c r="GY28" s="44"/>
      <c r="GZ28" s="44"/>
      <c r="HA28" s="44"/>
      <c r="HB28" s="44"/>
      <c r="HC28" s="44"/>
      <c r="HD28" s="44"/>
      <c r="HE28" s="44"/>
      <c r="HF28" s="44"/>
      <c r="HG28" s="44"/>
      <c r="HH28" s="44"/>
      <c r="HI28" s="44"/>
      <c r="HJ28" s="44"/>
      <c r="HK28" s="44"/>
      <c r="HL28" s="44"/>
      <c r="HM28" s="44"/>
      <c r="HN28" s="44"/>
      <c r="HO28" s="44"/>
      <c r="HP28" s="44"/>
      <c r="HQ28" s="44"/>
      <c r="HR28" s="44"/>
      <c r="HS28" s="44"/>
      <c r="HT28" s="44"/>
      <c r="HU28" s="44"/>
      <c r="HV28" s="44"/>
      <c r="HW28" s="44"/>
      <c r="HX28" s="44"/>
      <c r="HY28" s="44"/>
      <c r="HZ28" s="44"/>
      <c r="IA28" s="44"/>
      <c r="IB28" s="44"/>
      <c r="IC28" s="44"/>
      <c r="ID28" s="44"/>
      <c r="IE28" s="44"/>
      <c r="IF28" s="44"/>
      <c r="IG28" s="44"/>
      <c r="IH28" s="44"/>
      <c r="II28" s="44"/>
      <c r="IJ28" s="44"/>
      <c r="IK28" s="44"/>
      <c r="IL28" s="44"/>
      <c r="IM28" s="44"/>
      <c r="IN28" s="44"/>
      <c r="IO28" s="44"/>
      <c r="IP28" s="44"/>
      <c r="IQ28" s="44"/>
      <c r="IR28" s="44"/>
      <c r="IS28" s="44"/>
      <c r="IT28" s="44"/>
      <c r="IU28" s="44"/>
    </row>
    <row r="29" spans="1:255" ht="12.75" x14ac:dyDescent="0.2">
      <c r="A29" s="42">
        <f t="shared" si="0"/>
        <v>21</v>
      </c>
      <c r="B29" s="79"/>
      <c r="C29" s="79"/>
      <c r="D29" s="79"/>
      <c r="E29" s="90">
        <f t="shared" si="2"/>
        <v>21</v>
      </c>
      <c r="F29" s="106"/>
      <c r="G29" s="79"/>
      <c r="H29" s="79"/>
      <c r="I29" s="79"/>
      <c r="J29" s="42">
        <f t="shared" si="1"/>
        <v>21</v>
      </c>
      <c r="K29" s="43"/>
      <c r="L29" s="44"/>
      <c r="M29" s="44"/>
      <c r="N29" s="44"/>
      <c r="O29" s="44"/>
      <c r="P29" s="44"/>
      <c r="Q29" s="44"/>
      <c r="R29" s="44"/>
      <c r="S29" s="44"/>
      <c r="T29" s="44"/>
      <c r="U29" s="44"/>
      <c r="V29" s="44"/>
      <c r="W29" s="44"/>
      <c r="X29" s="44"/>
      <c r="Y29" s="44"/>
      <c r="Z29" s="44"/>
      <c r="AA29" s="44"/>
      <c r="AB29" s="44"/>
      <c r="AC29" s="44"/>
      <c r="AD29" s="44"/>
      <c r="AE29" s="44"/>
      <c r="AF29" s="44"/>
      <c r="AG29" s="44"/>
      <c r="AH29" s="44"/>
      <c r="AI29" s="44"/>
      <c r="AJ29" s="44"/>
      <c r="AK29" s="44"/>
      <c r="AL29" s="44"/>
      <c r="AM29" s="44"/>
      <c r="AN29" s="44"/>
      <c r="AO29" s="44"/>
      <c r="AP29" s="44"/>
      <c r="AQ29" s="44"/>
      <c r="AR29" s="44"/>
      <c r="AS29" s="44"/>
      <c r="AT29" s="44"/>
      <c r="AU29" s="44"/>
      <c r="AV29" s="44"/>
      <c r="AW29" s="44"/>
      <c r="AX29" s="44"/>
      <c r="AY29" s="44"/>
      <c r="AZ29" s="44"/>
      <c r="BA29" s="44"/>
      <c r="BB29" s="44"/>
      <c r="BC29" s="44"/>
      <c r="BD29" s="44"/>
      <c r="BE29" s="44"/>
      <c r="BF29" s="44"/>
      <c r="BG29" s="44"/>
      <c r="BH29" s="44"/>
      <c r="BI29" s="44"/>
      <c r="BJ29" s="44"/>
      <c r="BK29" s="44"/>
      <c r="BL29" s="44"/>
      <c r="BM29" s="44"/>
      <c r="BN29" s="44"/>
      <c r="BO29" s="44"/>
      <c r="BP29" s="44"/>
      <c r="BQ29" s="44"/>
      <c r="BR29" s="44"/>
      <c r="BS29" s="44"/>
      <c r="BT29" s="44"/>
      <c r="BU29" s="44"/>
      <c r="BV29" s="44"/>
      <c r="BW29" s="44"/>
      <c r="BX29" s="44"/>
      <c r="BY29" s="44"/>
      <c r="BZ29" s="44"/>
      <c r="CA29" s="44"/>
      <c r="CB29" s="44"/>
      <c r="CC29" s="44"/>
      <c r="CD29" s="44"/>
      <c r="CE29" s="44"/>
      <c r="CF29" s="44"/>
      <c r="CG29" s="44"/>
      <c r="CH29" s="44"/>
      <c r="CI29" s="44"/>
      <c r="CJ29" s="44"/>
      <c r="CK29" s="44"/>
      <c r="CL29" s="44"/>
      <c r="CM29" s="44"/>
      <c r="CN29" s="44"/>
      <c r="CO29" s="44"/>
      <c r="CP29" s="44"/>
      <c r="CQ29" s="44"/>
      <c r="CR29" s="44"/>
      <c r="CS29" s="44"/>
      <c r="CT29" s="44"/>
      <c r="CU29" s="44"/>
      <c r="CV29" s="44"/>
      <c r="CW29" s="44"/>
      <c r="CX29" s="44"/>
      <c r="CY29" s="44"/>
      <c r="CZ29" s="44"/>
      <c r="DA29" s="44"/>
      <c r="DB29" s="44"/>
      <c r="DC29" s="44"/>
      <c r="DD29" s="44"/>
      <c r="DE29" s="44"/>
      <c r="DF29" s="44"/>
      <c r="DG29" s="44"/>
      <c r="DH29" s="44"/>
      <c r="DI29" s="44"/>
      <c r="DJ29" s="44"/>
      <c r="DK29" s="44"/>
      <c r="DL29" s="44"/>
      <c r="DM29" s="44"/>
      <c r="DN29" s="44"/>
      <c r="DO29" s="44"/>
      <c r="DP29" s="44"/>
      <c r="DQ29" s="44"/>
      <c r="DR29" s="44"/>
      <c r="DS29" s="44"/>
      <c r="DT29" s="44"/>
      <c r="DU29" s="44"/>
      <c r="DV29" s="44"/>
      <c r="DW29" s="44"/>
      <c r="DX29" s="44"/>
      <c r="DY29" s="44"/>
      <c r="DZ29" s="44"/>
      <c r="EA29" s="44"/>
      <c r="EB29" s="44"/>
      <c r="EC29" s="44"/>
      <c r="ED29" s="44"/>
      <c r="EE29" s="44"/>
      <c r="EF29" s="44"/>
      <c r="EG29" s="44"/>
      <c r="EH29" s="44"/>
      <c r="EI29" s="44"/>
      <c r="EJ29" s="44"/>
      <c r="EK29" s="44"/>
      <c r="EL29" s="44"/>
      <c r="EM29" s="44"/>
      <c r="EN29" s="44"/>
      <c r="EO29" s="44"/>
      <c r="EP29" s="44"/>
      <c r="EQ29" s="44"/>
      <c r="ER29" s="44"/>
      <c r="ES29" s="44"/>
      <c r="ET29" s="44"/>
      <c r="EU29" s="44"/>
      <c r="EV29" s="44"/>
      <c r="EW29" s="44"/>
      <c r="EX29" s="44"/>
      <c r="EY29" s="44"/>
      <c r="EZ29" s="44"/>
      <c r="FA29" s="44"/>
      <c r="FB29" s="44"/>
      <c r="FC29" s="44"/>
      <c r="FD29" s="44"/>
      <c r="FE29" s="44"/>
      <c r="FF29" s="44"/>
      <c r="FG29" s="44"/>
      <c r="FH29" s="44"/>
      <c r="FI29" s="44"/>
      <c r="FJ29" s="44"/>
      <c r="FK29" s="44"/>
      <c r="FL29" s="44"/>
      <c r="FM29" s="44"/>
      <c r="FN29" s="44"/>
      <c r="FO29" s="44"/>
      <c r="FP29" s="44"/>
      <c r="FQ29" s="44"/>
      <c r="FR29" s="44"/>
      <c r="FS29" s="44"/>
      <c r="FT29" s="44"/>
      <c r="FU29" s="44"/>
      <c r="FV29" s="44"/>
      <c r="FW29" s="44"/>
      <c r="FX29" s="44"/>
      <c r="FY29" s="44"/>
      <c r="FZ29" s="44"/>
      <c r="GA29" s="44"/>
      <c r="GB29" s="44"/>
      <c r="GC29" s="44"/>
      <c r="GD29" s="44"/>
      <c r="GE29" s="44"/>
      <c r="GF29" s="44"/>
      <c r="GG29" s="44"/>
      <c r="GH29" s="44"/>
      <c r="GI29" s="44"/>
      <c r="GJ29" s="44"/>
      <c r="GK29" s="44"/>
      <c r="GL29" s="44"/>
      <c r="GM29" s="44"/>
      <c r="GN29" s="44"/>
      <c r="GO29" s="44"/>
      <c r="GP29" s="44"/>
      <c r="GQ29" s="44"/>
      <c r="GR29" s="44"/>
      <c r="GS29" s="44"/>
      <c r="GT29" s="44"/>
      <c r="GU29" s="44"/>
      <c r="GV29" s="44"/>
      <c r="GW29" s="44"/>
      <c r="GX29" s="44"/>
      <c r="GY29" s="44"/>
      <c r="GZ29" s="44"/>
      <c r="HA29" s="44"/>
      <c r="HB29" s="44"/>
      <c r="HC29" s="44"/>
      <c r="HD29" s="44"/>
      <c r="HE29" s="44"/>
      <c r="HF29" s="44"/>
      <c r="HG29" s="44"/>
      <c r="HH29" s="44"/>
      <c r="HI29" s="44"/>
      <c r="HJ29" s="44"/>
      <c r="HK29" s="44"/>
      <c r="HL29" s="44"/>
      <c r="HM29" s="44"/>
      <c r="HN29" s="44"/>
      <c r="HO29" s="44"/>
      <c r="HP29" s="44"/>
      <c r="HQ29" s="44"/>
      <c r="HR29" s="44"/>
      <c r="HS29" s="44"/>
      <c r="HT29" s="44"/>
      <c r="HU29" s="44"/>
      <c r="HV29" s="44"/>
      <c r="HW29" s="44"/>
      <c r="HX29" s="44"/>
      <c r="HY29" s="44"/>
      <c r="HZ29" s="44"/>
      <c r="IA29" s="44"/>
      <c r="IB29" s="44"/>
      <c r="IC29" s="44"/>
      <c r="ID29" s="44"/>
      <c r="IE29" s="44"/>
      <c r="IF29" s="44"/>
      <c r="IG29" s="44"/>
      <c r="IH29" s="44"/>
      <c r="II29" s="44"/>
      <c r="IJ29" s="44"/>
      <c r="IK29" s="44"/>
      <c r="IL29" s="44"/>
      <c r="IM29" s="44"/>
      <c r="IN29" s="44"/>
      <c r="IO29" s="44"/>
      <c r="IP29" s="44"/>
      <c r="IQ29" s="44"/>
      <c r="IR29" s="44"/>
      <c r="IS29" s="44"/>
      <c r="IT29" s="44"/>
      <c r="IU29" s="44"/>
    </row>
    <row r="30" spans="1:255" ht="12.75" x14ac:dyDescent="0.2">
      <c r="A30" s="42">
        <f t="shared" si="0"/>
        <v>22</v>
      </c>
      <c r="B30" s="241"/>
      <c r="C30" s="241"/>
      <c r="D30" s="241"/>
      <c r="E30" s="90">
        <f t="shared" si="2"/>
        <v>22</v>
      </c>
      <c r="F30" s="89" t="s">
        <v>149</v>
      </c>
      <c r="G30" s="240"/>
      <c r="H30" s="240"/>
      <c r="I30" s="240"/>
      <c r="J30" s="42">
        <f t="shared" si="1"/>
        <v>22</v>
      </c>
      <c r="K30" s="43"/>
      <c r="L30" s="44"/>
      <c r="M30" s="44"/>
      <c r="N30" s="44"/>
      <c r="O30" s="44"/>
      <c r="P30" s="44"/>
      <c r="Q30" s="44"/>
      <c r="R30" s="44"/>
      <c r="S30" s="44"/>
      <c r="T30" s="44"/>
      <c r="U30" s="44"/>
      <c r="V30" s="44"/>
      <c r="W30" s="44"/>
      <c r="X30" s="44"/>
      <c r="Y30" s="44"/>
      <c r="Z30" s="44"/>
      <c r="AA30" s="44"/>
      <c r="AB30" s="44"/>
      <c r="AC30" s="44"/>
      <c r="AD30" s="44"/>
      <c r="AE30" s="44"/>
      <c r="AF30" s="44"/>
      <c r="AG30" s="44"/>
      <c r="AH30" s="44"/>
      <c r="AI30" s="44"/>
      <c r="AJ30" s="44"/>
      <c r="AK30" s="44"/>
      <c r="AL30" s="44"/>
      <c r="AM30" s="44"/>
      <c r="AN30" s="44"/>
      <c r="AO30" s="44"/>
      <c r="AP30" s="44"/>
      <c r="AQ30" s="44"/>
      <c r="AR30" s="44"/>
      <c r="AS30" s="44"/>
      <c r="AT30" s="44"/>
      <c r="AU30" s="44"/>
      <c r="AV30" s="44"/>
      <c r="AW30" s="44"/>
      <c r="AX30" s="44"/>
      <c r="AY30" s="44"/>
      <c r="AZ30" s="44"/>
      <c r="BA30" s="44"/>
      <c r="BB30" s="44"/>
      <c r="BC30" s="44"/>
      <c r="BD30" s="44"/>
      <c r="BE30" s="44"/>
      <c r="BF30" s="44"/>
      <c r="BG30" s="44"/>
      <c r="BH30" s="44"/>
      <c r="BI30" s="44"/>
      <c r="BJ30" s="44"/>
      <c r="BK30" s="44"/>
      <c r="BL30" s="44"/>
      <c r="BM30" s="44"/>
      <c r="BN30" s="44"/>
      <c r="BO30" s="44"/>
      <c r="BP30" s="44"/>
      <c r="BQ30" s="44"/>
      <c r="BR30" s="44"/>
      <c r="BS30" s="44"/>
      <c r="BT30" s="44"/>
      <c r="BU30" s="44"/>
      <c r="BV30" s="44"/>
      <c r="BW30" s="44"/>
      <c r="BX30" s="44"/>
      <c r="BY30" s="44"/>
      <c r="BZ30" s="44"/>
      <c r="CA30" s="44"/>
      <c r="CB30" s="44"/>
      <c r="CC30" s="44"/>
      <c r="CD30" s="44"/>
      <c r="CE30" s="44"/>
      <c r="CF30" s="44"/>
      <c r="CG30" s="44"/>
      <c r="CH30" s="44"/>
      <c r="CI30" s="44"/>
      <c r="CJ30" s="44"/>
      <c r="CK30" s="44"/>
      <c r="CL30" s="44"/>
      <c r="CM30" s="44"/>
      <c r="CN30" s="44"/>
      <c r="CO30" s="44"/>
      <c r="CP30" s="44"/>
      <c r="CQ30" s="44"/>
      <c r="CR30" s="44"/>
      <c r="CS30" s="44"/>
      <c r="CT30" s="44"/>
      <c r="CU30" s="44"/>
      <c r="CV30" s="44"/>
      <c r="CW30" s="44"/>
      <c r="CX30" s="44"/>
      <c r="CY30" s="44"/>
      <c r="CZ30" s="44"/>
      <c r="DA30" s="44"/>
      <c r="DB30" s="44"/>
      <c r="DC30" s="44"/>
      <c r="DD30" s="44"/>
      <c r="DE30" s="44"/>
      <c r="DF30" s="44"/>
      <c r="DG30" s="44"/>
      <c r="DH30" s="44"/>
      <c r="DI30" s="44"/>
      <c r="DJ30" s="44"/>
      <c r="DK30" s="44"/>
      <c r="DL30" s="44"/>
      <c r="DM30" s="44"/>
      <c r="DN30" s="44"/>
      <c r="DO30" s="44"/>
      <c r="DP30" s="44"/>
      <c r="DQ30" s="44"/>
      <c r="DR30" s="44"/>
      <c r="DS30" s="44"/>
      <c r="DT30" s="44"/>
      <c r="DU30" s="44"/>
      <c r="DV30" s="44"/>
      <c r="DW30" s="44"/>
      <c r="DX30" s="44"/>
      <c r="DY30" s="44"/>
      <c r="DZ30" s="44"/>
      <c r="EA30" s="44"/>
      <c r="EB30" s="44"/>
      <c r="EC30" s="44"/>
      <c r="ED30" s="44"/>
      <c r="EE30" s="44"/>
      <c r="EF30" s="44"/>
      <c r="EG30" s="44"/>
      <c r="EH30" s="44"/>
      <c r="EI30" s="44"/>
      <c r="EJ30" s="44"/>
      <c r="EK30" s="44"/>
      <c r="EL30" s="44"/>
      <c r="EM30" s="44"/>
      <c r="EN30" s="44"/>
      <c r="EO30" s="44"/>
      <c r="EP30" s="44"/>
      <c r="EQ30" s="44"/>
      <c r="ER30" s="44"/>
      <c r="ES30" s="44"/>
      <c r="ET30" s="44"/>
      <c r="EU30" s="44"/>
      <c r="EV30" s="44"/>
      <c r="EW30" s="44"/>
      <c r="EX30" s="44"/>
      <c r="EY30" s="44"/>
      <c r="EZ30" s="44"/>
      <c r="FA30" s="44"/>
      <c r="FB30" s="44"/>
      <c r="FC30" s="44"/>
      <c r="FD30" s="44"/>
      <c r="FE30" s="44"/>
      <c r="FF30" s="44"/>
      <c r="FG30" s="44"/>
      <c r="FH30" s="44"/>
      <c r="FI30" s="44"/>
      <c r="FJ30" s="44"/>
      <c r="FK30" s="44"/>
      <c r="FL30" s="44"/>
      <c r="FM30" s="44"/>
      <c r="FN30" s="44"/>
      <c r="FO30" s="44"/>
      <c r="FP30" s="44"/>
      <c r="FQ30" s="44"/>
      <c r="FR30" s="44"/>
      <c r="FS30" s="44"/>
      <c r="FT30" s="44"/>
      <c r="FU30" s="44"/>
      <c r="FV30" s="44"/>
      <c r="FW30" s="44"/>
      <c r="FX30" s="44"/>
      <c r="FY30" s="44"/>
      <c r="FZ30" s="44"/>
      <c r="GA30" s="44"/>
      <c r="GB30" s="44"/>
      <c r="GC30" s="44"/>
      <c r="GD30" s="44"/>
      <c r="GE30" s="44"/>
      <c r="GF30" s="44"/>
      <c r="GG30" s="44"/>
      <c r="GH30" s="44"/>
      <c r="GI30" s="44"/>
      <c r="GJ30" s="44"/>
      <c r="GK30" s="44"/>
      <c r="GL30" s="44"/>
      <c r="GM30" s="44"/>
      <c r="GN30" s="44"/>
      <c r="GO30" s="44"/>
      <c r="GP30" s="44"/>
      <c r="GQ30" s="44"/>
      <c r="GR30" s="44"/>
      <c r="GS30" s="44"/>
      <c r="GT30" s="44"/>
      <c r="GU30" s="44"/>
      <c r="GV30" s="44"/>
      <c r="GW30" s="44"/>
      <c r="GX30" s="44"/>
      <c r="GY30" s="44"/>
      <c r="GZ30" s="44"/>
      <c r="HA30" s="44"/>
      <c r="HB30" s="44"/>
      <c r="HC30" s="44"/>
      <c r="HD30" s="44"/>
      <c r="HE30" s="44"/>
      <c r="HF30" s="44"/>
      <c r="HG30" s="44"/>
      <c r="HH30" s="44"/>
      <c r="HI30" s="44"/>
      <c r="HJ30" s="44"/>
      <c r="HK30" s="44"/>
      <c r="HL30" s="44"/>
      <c r="HM30" s="44"/>
      <c r="HN30" s="44"/>
      <c r="HO30" s="44"/>
      <c r="HP30" s="44"/>
      <c r="HQ30" s="44"/>
      <c r="HR30" s="44"/>
      <c r="HS30" s="44"/>
      <c r="HT30" s="44"/>
      <c r="HU30" s="44"/>
      <c r="HV30" s="44"/>
      <c r="HW30" s="44"/>
      <c r="HX30" s="44"/>
      <c r="HY30" s="44"/>
      <c r="HZ30" s="44"/>
      <c r="IA30" s="44"/>
      <c r="IB30" s="44"/>
      <c r="IC30" s="44"/>
      <c r="ID30" s="44"/>
      <c r="IE30" s="44"/>
      <c r="IF30" s="44"/>
      <c r="IG30" s="44"/>
      <c r="IH30" s="44"/>
      <c r="II30" s="44"/>
      <c r="IJ30" s="44"/>
      <c r="IK30" s="44"/>
      <c r="IL30" s="44"/>
      <c r="IM30" s="44"/>
      <c r="IN30" s="44"/>
      <c r="IO30" s="44"/>
      <c r="IP30" s="44"/>
      <c r="IQ30" s="44"/>
      <c r="IR30" s="44"/>
      <c r="IS30" s="44"/>
      <c r="IT30" s="44"/>
      <c r="IU30" s="44"/>
    </row>
    <row r="31" spans="1:255" ht="12.75" x14ac:dyDescent="0.2">
      <c r="A31" s="42">
        <f t="shared" si="0"/>
        <v>23</v>
      </c>
      <c r="B31" s="79">
        <v>36830</v>
      </c>
      <c r="C31" s="79">
        <v>43087</v>
      </c>
      <c r="D31" s="79">
        <v>73800</v>
      </c>
      <c r="E31" s="90">
        <f t="shared" si="2"/>
        <v>23</v>
      </c>
      <c r="F31" s="91" t="s">
        <v>118</v>
      </c>
      <c r="G31" s="79">
        <v>73800</v>
      </c>
      <c r="H31" s="79">
        <v>73800</v>
      </c>
      <c r="I31" s="79"/>
      <c r="J31" s="42">
        <f t="shared" si="1"/>
        <v>23</v>
      </c>
      <c r="K31" s="43"/>
      <c r="L31" s="44"/>
      <c r="M31" s="44"/>
      <c r="N31" s="44"/>
      <c r="O31" s="44"/>
      <c r="P31" s="44"/>
      <c r="Q31" s="44"/>
      <c r="R31" s="44"/>
      <c r="S31" s="44"/>
      <c r="T31" s="44"/>
      <c r="U31" s="44"/>
      <c r="V31" s="44"/>
      <c r="W31" s="44"/>
      <c r="X31" s="44"/>
      <c r="Y31" s="44"/>
      <c r="Z31" s="44"/>
      <c r="AA31" s="44"/>
      <c r="AB31" s="44"/>
      <c r="AC31" s="44"/>
      <c r="AD31" s="44"/>
      <c r="AE31" s="44"/>
      <c r="AF31" s="44"/>
      <c r="AG31" s="44"/>
      <c r="AH31" s="44"/>
      <c r="AI31" s="44"/>
      <c r="AJ31" s="44"/>
      <c r="AK31" s="44"/>
      <c r="AL31" s="44"/>
      <c r="AM31" s="44"/>
      <c r="AN31" s="44"/>
      <c r="AO31" s="44"/>
      <c r="AP31" s="44"/>
      <c r="AQ31" s="44"/>
      <c r="AR31" s="44"/>
      <c r="AS31" s="44"/>
      <c r="AT31" s="44"/>
      <c r="AU31" s="44"/>
      <c r="AV31" s="44"/>
      <c r="AW31" s="44"/>
      <c r="AX31" s="44"/>
      <c r="AY31" s="44"/>
      <c r="AZ31" s="44"/>
      <c r="BA31" s="44"/>
      <c r="BB31" s="44"/>
      <c r="BC31" s="44"/>
      <c r="BD31" s="44"/>
      <c r="BE31" s="44"/>
      <c r="BF31" s="44"/>
      <c r="BG31" s="44"/>
      <c r="BH31" s="44"/>
      <c r="BI31" s="44"/>
      <c r="BJ31" s="44"/>
      <c r="BK31" s="44"/>
      <c r="BL31" s="44"/>
      <c r="BM31" s="44"/>
      <c r="BN31" s="44"/>
      <c r="BO31" s="44"/>
      <c r="BP31" s="44"/>
      <c r="BQ31" s="44"/>
      <c r="BR31" s="44"/>
      <c r="BS31" s="44"/>
      <c r="BT31" s="44"/>
      <c r="BU31" s="44"/>
      <c r="BV31" s="44"/>
      <c r="BW31" s="44"/>
      <c r="BX31" s="44"/>
      <c r="BY31" s="44"/>
      <c r="BZ31" s="44"/>
      <c r="CA31" s="44"/>
      <c r="CB31" s="44"/>
      <c r="CC31" s="44"/>
      <c r="CD31" s="44"/>
      <c r="CE31" s="44"/>
      <c r="CF31" s="44"/>
      <c r="CG31" s="44"/>
      <c r="CH31" s="44"/>
      <c r="CI31" s="44"/>
      <c r="CJ31" s="44"/>
      <c r="CK31" s="44"/>
      <c r="CL31" s="44"/>
      <c r="CM31" s="44"/>
      <c r="CN31" s="44"/>
      <c r="CO31" s="44"/>
      <c r="CP31" s="44"/>
      <c r="CQ31" s="44"/>
      <c r="CR31" s="44"/>
      <c r="CS31" s="44"/>
      <c r="CT31" s="44"/>
      <c r="CU31" s="44"/>
      <c r="CV31" s="44"/>
      <c r="CW31" s="44"/>
      <c r="CX31" s="44"/>
      <c r="CY31" s="44"/>
      <c r="CZ31" s="44"/>
      <c r="DA31" s="44"/>
      <c r="DB31" s="44"/>
      <c r="DC31" s="44"/>
      <c r="DD31" s="44"/>
      <c r="DE31" s="44"/>
      <c r="DF31" s="44"/>
      <c r="DG31" s="44"/>
      <c r="DH31" s="44"/>
      <c r="DI31" s="44"/>
      <c r="DJ31" s="44"/>
      <c r="DK31" s="44"/>
      <c r="DL31" s="44"/>
      <c r="DM31" s="44"/>
      <c r="DN31" s="44"/>
      <c r="DO31" s="44"/>
      <c r="DP31" s="44"/>
      <c r="DQ31" s="44"/>
      <c r="DR31" s="44"/>
      <c r="DS31" s="44"/>
      <c r="DT31" s="44"/>
      <c r="DU31" s="44"/>
      <c r="DV31" s="44"/>
      <c r="DW31" s="44"/>
      <c r="DX31" s="44"/>
      <c r="DY31" s="44"/>
      <c r="DZ31" s="44"/>
      <c r="EA31" s="44"/>
      <c r="EB31" s="44"/>
      <c r="EC31" s="44"/>
      <c r="ED31" s="44"/>
      <c r="EE31" s="44"/>
      <c r="EF31" s="44"/>
      <c r="EG31" s="44"/>
      <c r="EH31" s="44"/>
      <c r="EI31" s="44"/>
      <c r="EJ31" s="44"/>
      <c r="EK31" s="44"/>
      <c r="EL31" s="44"/>
      <c r="EM31" s="44"/>
      <c r="EN31" s="44"/>
      <c r="EO31" s="44"/>
      <c r="EP31" s="44"/>
      <c r="EQ31" s="44"/>
      <c r="ER31" s="44"/>
      <c r="ES31" s="44"/>
      <c r="ET31" s="44"/>
      <c r="EU31" s="44"/>
      <c r="EV31" s="44"/>
      <c r="EW31" s="44"/>
      <c r="EX31" s="44"/>
      <c r="EY31" s="44"/>
      <c r="EZ31" s="44"/>
      <c r="FA31" s="44"/>
      <c r="FB31" s="44"/>
      <c r="FC31" s="44"/>
      <c r="FD31" s="44"/>
      <c r="FE31" s="44"/>
      <c r="FF31" s="44"/>
      <c r="FG31" s="44"/>
      <c r="FH31" s="44"/>
      <c r="FI31" s="44"/>
      <c r="FJ31" s="44"/>
      <c r="FK31" s="44"/>
      <c r="FL31" s="44"/>
      <c r="FM31" s="44"/>
      <c r="FN31" s="44"/>
      <c r="FO31" s="44"/>
      <c r="FP31" s="44"/>
      <c r="FQ31" s="44"/>
      <c r="FR31" s="44"/>
      <c r="FS31" s="44"/>
      <c r="FT31" s="44"/>
      <c r="FU31" s="44"/>
      <c r="FV31" s="44"/>
      <c r="FW31" s="44"/>
      <c r="FX31" s="44"/>
      <c r="FY31" s="44"/>
      <c r="FZ31" s="44"/>
      <c r="GA31" s="44"/>
      <c r="GB31" s="44"/>
      <c r="GC31" s="44"/>
      <c r="GD31" s="44"/>
      <c r="GE31" s="44"/>
      <c r="GF31" s="44"/>
      <c r="GG31" s="44"/>
      <c r="GH31" s="44"/>
      <c r="GI31" s="44"/>
      <c r="GJ31" s="44"/>
      <c r="GK31" s="44"/>
      <c r="GL31" s="44"/>
      <c r="GM31" s="44"/>
      <c r="GN31" s="44"/>
      <c r="GO31" s="44"/>
      <c r="GP31" s="44"/>
      <c r="GQ31" s="44"/>
      <c r="GR31" s="44"/>
      <c r="GS31" s="44"/>
      <c r="GT31" s="44"/>
      <c r="GU31" s="44"/>
      <c r="GV31" s="44"/>
      <c r="GW31" s="44"/>
      <c r="GX31" s="44"/>
      <c r="GY31" s="44"/>
      <c r="GZ31" s="44"/>
      <c r="HA31" s="44"/>
      <c r="HB31" s="44"/>
      <c r="HC31" s="44"/>
      <c r="HD31" s="44"/>
      <c r="HE31" s="44"/>
      <c r="HF31" s="44"/>
      <c r="HG31" s="44"/>
      <c r="HH31" s="44"/>
      <c r="HI31" s="44"/>
      <c r="HJ31" s="44"/>
      <c r="HK31" s="44"/>
      <c r="HL31" s="44"/>
      <c r="HM31" s="44"/>
      <c r="HN31" s="44"/>
      <c r="HO31" s="44"/>
      <c r="HP31" s="44"/>
      <c r="HQ31" s="44"/>
      <c r="HR31" s="44"/>
      <c r="HS31" s="44"/>
      <c r="HT31" s="44"/>
      <c r="HU31" s="44"/>
      <c r="HV31" s="44"/>
      <c r="HW31" s="44"/>
      <c r="HX31" s="44"/>
      <c r="HY31" s="44"/>
      <c r="HZ31" s="44"/>
      <c r="IA31" s="44"/>
      <c r="IB31" s="44"/>
      <c r="IC31" s="44"/>
      <c r="ID31" s="44"/>
      <c r="IE31" s="44"/>
      <c r="IF31" s="44"/>
      <c r="IG31" s="44"/>
      <c r="IH31" s="44"/>
      <c r="II31" s="44"/>
      <c r="IJ31" s="44"/>
      <c r="IK31" s="44"/>
      <c r="IL31" s="44"/>
      <c r="IM31" s="44"/>
      <c r="IN31" s="44"/>
      <c r="IO31" s="44"/>
      <c r="IP31" s="44"/>
      <c r="IQ31" s="44"/>
      <c r="IR31" s="44"/>
      <c r="IS31" s="44"/>
      <c r="IT31" s="44"/>
      <c r="IU31" s="44"/>
    </row>
    <row r="32" spans="1:255" ht="12.75" x14ac:dyDescent="0.2">
      <c r="A32" s="42">
        <f t="shared" si="0"/>
        <v>24</v>
      </c>
      <c r="B32" s="79">
        <v>0</v>
      </c>
      <c r="C32" s="79">
        <v>17342</v>
      </c>
      <c r="D32" s="79">
        <v>8242</v>
      </c>
      <c r="E32" s="90">
        <f t="shared" si="2"/>
        <v>24</v>
      </c>
      <c r="F32" s="91" t="s">
        <v>120</v>
      </c>
      <c r="G32" s="79">
        <v>32968</v>
      </c>
      <c r="H32" s="79">
        <v>32968</v>
      </c>
      <c r="I32" s="79"/>
      <c r="J32" s="42">
        <f t="shared" si="1"/>
        <v>24</v>
      </c>
      <c r="K32" s="43"/>
      <c r="L32" s="44"/>
      <c r="M32" s="44"/>
      <c r="N32" s="44"/>
      <c r="O32" s="44"/>
      <c r="P32" s="44"/>
      <c r="Q32" s="44"/>
      <c r="R32" s="44"/>
      <c r="S32" s="44"/>
      <c r="T32" s="44"/>
      <c r="U32" s="44"/>
      <c r="V32" s="44"/>
      <c r="W32" s="44"/>
      <c r="X32" s="44"/>
      <c r="Y32" s="44"/>
      <c r="Z32" s="44"/>
      <c r="AA32" s="44"/>
      <c r="AB32" s="44"/>
      <c r="AC32" s="44"/>
      <c r="AD32" s="44"/>
      <c r="AE32" s="44"/>
      <c r="AF32" s="44"/>
      <c r="AG32" s="44"/>
      <c r="AH32" s="44"/>
      <c r="AI32" s="44"/>
      <c r="AJ32" s="44"/>
      <c r="AK32" s="44"/>
      <c r="AL32" s="44"/>
      <c r="AM32" s="44"/>
      <c r="AN32" s="44"/>
      <c r="AO32" s="44"/>
      <c r="AP32" s="44"/>
      <c r="AQ32" s="44"/>
      <c r="AR32" s="44"/>
      <c r="AS32" s="44"/>
      <c r="AT32" s="44"/>
      <c r="AU32" s="44"/>
      <c r="AV32" s="44"/>
      <c r="AW32" s="44"/>
      <c r="AX32" s="44"/>
      <c r="AY32" s="44"/>
      <c r="AZ32" s="44"/>
      <c r="BA32" s="44"/>
      <c r="BB32" s="44"/>
      <c r="BC32" s="44"/>
      <c r="BD32" s="44"/>
      <c r="BE32" s="44"/>
      <c r="BF32" s="44"/>
      <c r="BG32" s="44"/>
      <c r="BH32" s="44"/>
      <c r="BI32" s="44"/>
      <c r="BJ32" s="44"/>
      <c r="BK32" s="44"/>
      <c r="BL32" s="44"/>
      <c r="BM32" s="44"/>
      <c r="BN32" s="44"/>
      <c r="BO32" s="44"/>
      <c r="BP32" s="44"/>
      <c r="BQ32" s="44"/>
      <c r="BR32" s="44"/>
      <c r="BS32" s="44"/>
      <c r="BT32" s="44"/>
      <c r="BU32" s="44"/>
      <c r="BV32" s="44"/>
      <c r="BW32" s="44"/>
      <c r="BX32" s="44"/>
      <c r="BY32" s="44"/>
      <c r="BZ32" s="44"/>
      <c r="CA32" s="44"/>
      <c r="CB32" s="44"/>
      <c r="CC32" s="44"/>
      <c r="CD32" s="44"/>
      <c r="CE32" s="44"/>
      <c r="CF32" s="44"/>
      <c r="CG32" s="44"/>
      <c r="CH32" s="44"/>
      <c r="CI32" s="44"/>
      <c r="CJ32" s="44"/>
      <c r="CK32" s="44"/>
      <c r="CL32" s="44"/>
      <c r="CM32" s="44"/>
      <c r="CN32" s="44"/>
      <c r="CO32" s="44"/>
      <c r="CP32" s="44"/>
      <c r="CQ32" s="44"/>
      <c r="CR32" s="44"/>
      <c r="CS32" s="44"/>
      <c r="CT32" s="44"/>
      <c r="CU32" s="44"/>
      <c r="CV32" s="44"/>
      <c r="CW32" s="44"/>
      <c r="CX32" s="44"/>
      <c r="CY32" s="44"/>
      <c r="CZ32" s="44"/>
      <c r="DA32" s="44"/>
      <c r="DB32" s="44"/>
      <c r="DC32" s="44"/>
      <c r="DD32" s="44"/>
      <c r="DE32" s="44"/>
      <c r="DF32" s="44"/>
      <c r="DG32" s="44"/>
      <c r="DH32" s="44"/>
      <c r="DI32" s="44"/>
      <c r="DJ32" s="44"/>
      <c r="DK32" s="44"/>
      <c r="DL32" s="44"/>
      <c r="DM32" s="44"/>
      <c r="DN32" s="44"/>
      <c r="DO32" s="44"/>
      <c r="DP32" s="44"/>
      <c r="DQ32" s="44"/>
      <c r="DR32" s="44"/>
      <c r="DS32" s="44"/>
      <c r="DT32" s="44"/>
      <c r="DU32" s="44"/>
      <c r="DV32" s="44"/>
      <c r="DW32" s="44"/>
      <c r="DX32" s="44"/>
      <c r="DY32" s="44"/>
      <c r="DZ32" s="44"/>
      <c r="EA32" s="44"/>
      <c r="EB32" s="44"/>
      <c r="EC32" s="44"/>
      <c r="ED32" s="44"/>
      <c r="EE32" s="44"/>
      <c r="EF32" s="44"/>
      <c r="EG32" s="44"/>
      <c r="EH32" s="44"/>
      <c r="EI32" s="44"/>
      <c r="EJ32" s="44"/>
      <c r="EK32" s="44"/>
      <c r="EL32" s="44"/>
      <c r="EM32" s="44"/>
      <c r="EN32" s="44"/>
      <c r="EO32" s="44"/>
      <c r="EP32" s="44"/>
      <c r="EQ32" s="44"/>
      <c r="ER32" s="44"/>
      <c r="ES32" s="44"/>
      <c r="ET32" s="44"/>
      <c r="EU32" s="44"/>
      <c r="EV32" s="44"/>
      <c r="EW32" s="44"/>
      <c r="EX32" s="44"/>
      <c r="EY32" s="44"/>
      <c r="EZ32" s="44"/>
      <c r="FA32" s="44"/>
      <c r="FB32" s="44"/>
      <c r="FC32" s="44"/>
      <c r="FD32" s="44"/>
      <c r="FE32" s="44"/>
      <c r="FF32" s="44"/>
      <c r="FG32" s="44"/>
      <c r="FH32" s="44"/>
      <c r="FI32" s="44"/>
      <c r="FJ32" s="44"/>
      <c r="FK32" s="44"/>
      <c r="FL32" s="44"/>
      <c r="FM32" s="44"/>
      <c r="FN32" s="44"/>
      <c r="FO32" s="44"/>
      <c r="FP32" s="44"/>
      <c r="FQ32" s="44"/>
      <c r="FR32" s="44"/>
      <c r="FS32" s="44"/>
      <c r="FT32" s="44"/>
      <c r="FU32" s="44"/>
      <c r="FV32" s="44"/>
      <c r="FW32" s="44"/>
      <c r="FX32" s="44"/>
      <c r="FY32" s="44"/>
      <c r="FZ32" s="44"/>
      <c r="GA32" s="44"/>
      <c r="GB32" s="44"/>
      <c r="GC32" s="44"/>
      <c r="GD32" s="44"/>
      <c r="GE32" s="44"/>
      <c r="GF32" s="44"/>
      <c r="GG32" s="44"/>
      <c r="GH32" s="44"/>
      <c r="GI32" s="44"/>
      <c r="GJ32" s="44"/>
      <c r="GK32" s="44"/>
      <c r="GL32" s="44"/>
      <c r="GM32" s="44"/>
      <c r="GN32" s="44"/>
      <c r="GO32" s="44"/>
      <c r="GP32" s="44"/>
      <c r="GQ32" s="44"/>
      <c r="GR32" s="44"/>
      <c r="GS32" s="44"/>
      <c r="GT32" s="44"/>
      <c r="GU32" s="44"/>
      <c r="GV32" s="44"/>
      <c r="GW32" s="44"/>
      <c r="GX32" s="44"/>
      <c r="GY32" s="44"/>
      <c r="GZ32" s="44"/>
      <c r="HA32" s="44"/>
      <c r="HB32" s="44"/>
      <c r="HC32" s="44"/>
      <c r="HD32" s="44"/>
      <c r="HE32" s="44"/>
      <c r="HF32" s="44"/>
      <c r="HG32" s="44"/>
      <c r="HH32" s="44"/>
      <c r="HI32" s="44"/>
      <c r="HJ32" s="44"/>
      <c r="HK32" s="44"/>
      <c r="HL32" s="44"/>
      <c r="HM32" s="44"/>
      <c r="HN32" s="44"/>
      <c r="HO32" s="44"/>
      <c r="HP32" s="44"/>
      <c r="HQ32" s="44"/>
      <c r="HR32" s="44"/>
      <c r="HS32" s="44"/>
      <c r="HT32" s="44"/>
      <c r="HU32" s="44"/>
      <c r="HV32" s="44"/>
      <c r="HW32" s="44"/>
      <c r="HX32" s="44"/>
      <c r="HY32" s="44"/>
      <c r="HZ32" s="44"/>
      <c r="IA32" s="44"/>
      <c r="IB32" s="44"/>
      <c r="IC32" s="44"/>
      <c r="ID32" s="44"/>
      <c r="IE32" s="44"/>
      <c r="IF32" s="44"/>
      <c r="IG32" s="44"/>
      <c r="IH32" s="44"/>
      <c r="II32" s="44"/>
      <c r="IJ32" s="44"/>
      <c r="IK32" s="44"/>
      <c r="IL32" s="44"/>
      <c r="IM32" s="44"/>
      <c r="IN32" s="44"/>
      <c r="IO32" s="44"/>
      <c r="IP32" s="44"/>
      <c r="IQ32" s="44"/>
      <c r="IR32" s="44"/>
      <c r="IS32" s="44"/>
      <c r="IT32" s="44"/>
      <c r="IU32" s="44"/>
    </row>
    <row r="33" spans="1:255" ht="12.75" x14ac:dyDescent="0.2">
      <c r="A33" s="42">
        <f t="shared" si="0"/>
        <v>25</v>
      </c>
      <c r="B33" s="96">
        <v>20000</v>
      </c>
      <c r="C33" s="96">
        <v>20000</v>
      </c>
      <c r="D33" s="96">
        <v>20000</v>
      </c>
      <c r="E33" s="90">
        <f t="shared" si="2"/>
        <v>25</v>
      </c>
      <c r="F33" s="91" t="s">
        <v>143</v>
      </c>
      <c r="G33" s="79">
        <v>20000</v>
      </c>
      <c r="H33" s="79">
        <v>20000</v>
      </c>
      <c r="I33" s="79"/>
      <c r="J33" s="42">
        <f t="shared" si="1"/>
        <v>25</v>
      </c>
    </row>
    <row r="34" spans="1:255" ht="12.75" x14ac:dyDescent="0.2">
      <c r="A34" s="42"/>
      <c r="B34" s="96"/>
      <c r="C34" s="96"/>
      <c r="D34" s="96"/>
      <c r="E34" s="90"/>
      <c r="F34" s="91"/>
      <c r="G34" s="96"/>
      <c r="H34" s="79"/>
      <c r="I34" s="96"/>
      <c r="J34" s="42"/>
    </row>
    <row r="35" spans="1:255" ht="12.75" x14ac:dyDescent="0.2">
      <c r="A35" s="42">
        <f>SUM(A33+1)</f>
        <v>26</v>
      </c>
      <c r="B35" s="125">
        <f>SUM(B31:B33)</f>
        <v>56830</v>
      </c>
      <c r="C35" s="94">
        <f>SUM(C31:C33)</f>
        <v>80429</v>
      </c>
      <c r="D35" s="94">
        <f>SUM(D31:D33)</f>
        <v>102042</v>
      </c>
      <c r="E35" s="90">
        <f>SUM(E33+1)</f>
        <v>26</v>
      </c>
      <c r="F35" s="95" t="s">
        <v>144</v>
      </c>
      <c r="G35" s="94">
        <f>SUM(G31:G33)</f>
        <v>126768</v>
      </c>
      <c r="H35" s="94">
        <f>SUM(H31:H33)</f>
        <v>126768</v>
      </c>
      <c r="I35" s="94">
        <f>SUM(I31:I33)</f>
        <v>0</v>
      </c>
      <c r="J35" s="42">
        <f>SUM(J33+1)</f>
        <v>26</v>
      </c>
      <c r="K35" s="43"/>
      <c r="L35" s="44"/>
      <c r="M35" s="44"/>
      <c r="N35" s="44"/>
      <c r="O35" s="44"/>
      <c r="P35" s="44"/>
      <c r="Q35" s="44"/>
      <c r="R35" s="44"/>
      <c r="S35" s="44"/>
      <c r="T35" s="44"/>
      <c r="U35" s="44"/>
      <c r="V35" s="44"/>
      <c r="W35" s="44"/>
      <c r="X35" s="44"/>
      <c r="Y35" s="44"/>
      <c r="Z35" s="44"/>
      <c r="AA35" s="44"/>
      <c r="AB35" s="44"/>
      <c r="AC35" s="44"/>
      <c r="AD35" s="44"/>
      <c r="AE35" s="44"/>
      <c r="AF35" s="44"/>
      <c r="AG35" s="44"/>
      <c r="AH35" s="44"/>
      <c r="AI35" s="44"/>
      <c r="AJ35" s="44"/>
      <c r="AK35" s="44"/>
      <c r="AL35" s="44"/>
      <c r="AM35" s="44"/>
      <c r="AN35" s="44"/>
      <c r="AO35" s="44"/>
      <c r="AP35" s="44"/>
      <c r="AQ35" s="44"/>
      <c r="AR35" s="44"/>
      <c r="AS35" s="44"/>
      <c r="AT35" s="44"/>
      <c r="AU35" s="44"/>
      <c r="AV35" s="44"/>
      <c r="AW35" s="44"/>
      <c r="AX35" s="44"/>
      <c r="AY35" s="44"/>
      <c r="AZ35" s="44"/>
      <c r="BA35" s="44"/>
      <c r="BB35" s="44"/>
      <c r="BC35" s="44"/>
      <c r="BD35" s="44"/>
      <c r="BE35" s="44"/>
      <c r="BF35" s="44"/>
      <c r="BG35" s="44"/>
      <c r="BH35" s="44"/>
      <c r="BI35" s="44"/>
      <c r="BJ35" s="44"/>
      <c r="BK35" s="44"/>
      <c r="BL35" s="44"/>
      <c r="BM35" s="44"/>
      <c r="BN35" s="44"/>
      <c r="BO35" s="44"/>
      <c r="BP35" s="44"/>
      <c r="BQ35" s="44"/>
      <c r="BR35" s="44"/>
      <c r="BS35" s="44"/>
      <c r="BT35" s="44"/>
      <c r="BU35" s="44"/>
      <c r="BV35" s="44"/>
      <c r="BW35" s="44"/>
      <c r="BX35" s="44"/>
      <c r="BY35" s="44"/>
      <c r="BZ35" s="44"/>
      <c r="CA35" s="44"/>
      <c r="CB35" s="44"/>
      <c r="CC35" s="44"/>
      <c r="CD35" s="44"/>
      <c r="CE35" s="44"/>
      <c r="CF35" s="44"/>
      <c r="CG35" s="44"/>
      <c r="CH35" s="44"/>
      <c r="CI35" s="44"/>
      <c r="CJ35" s="44"/>
      <c r="CK35" s="44"/>
      <c r="CL35" s="44"/>
      <c r="CM35" s="44"/>
      <c r="CN35" s="44"/>
      <c r="CO35" s="44"/>
      <c r="CP35" s="44"/>
      <c r="CQ35" s="44"/>
      <c r="CR35" s="44"/>
      <c r="CS35" s="44"/>
      <c r="CT35" s="44"/>
      <c r="CU35" s="44"/>
      <c r="CV35" s="44"/>
      <c r="CW35" s="44"/>
      <c r="CX35" s="44"/>
      <c r="CY35" s="44"/>
      <c r="CZ35" s="44"/>
      <c r="DA35" s="44"/>
      <c r="DB35" s="44"/>
      <c r="DC35" s="44"/>
      <c r="DD35" s="44"/>
      <c r="DE35" s="44"/>
      <c r="DF35" s="44"/>
      <c r="DG35" s="44"/>
      <c r="DH35" s="44"/>
      <c r="DI35" s="44"/>
      <c r="DJ35" s="44"/>
      <c r="DK35" s="44"/>
      <c r="DL35" s="44"/>
      <c r="DM35" s="44"/>
      <c r="DN35" s="44"/>
      <c r="DO35" s="44"/>
      <c r="DP35" s="44"/>
      <c r="DQ35" s="44"/>
      <c r="DR35" s="44"/>
      <c r="DS35" s="44"/>
      <c r="DT35" s="44"/>
      <c r="DU35" s="44"/>
      <c r="DV35" s="44"/>
      <c r="DW35" s="44"/>
      <c r="DX35" s="44"/>
      <c r="DY35" s="44"/>
      <c r="DZ35" s="44"/>
      <c r="EA35" s="44"/>
      <c r="EB35" s="44"/>
      <c r="EC35" s="44"/>
      <c r="ED35" s="44"/>
      <c r="EE35" s="44"/>
      <c r="EF35" s="44"/>
      <c r="EG35" s="44"/>
      <c r="EH35" s="44"/>
      <c r="EI35" s="44"/>
      <c r="EJ35" s="44"/>
      <c r="EK35" s="44"/>
      <c r="EL35" s="44"/>
      <c r="EM35" s="44"/>
      <c r="EN35" s="44"/>
      <c r="EO35" s="44"/>
      <c r="EP35" s="44"/>
      <c r="EQ35" s="44"/>
      <c r="ER35" s="44"/>
      <c r="ES35" s="44"/>
      <c r="ET35" s="44"/>
      <c r="EU35" s="44"/>
      <c r="EV35" s="44"/>
      <c r="EW35" s="44"/>
      <c r="EX35" s="44"/>
      <c r="EY35" s="44"/>
      <c r="EZ35" s="44"/>
      <c r="FA35" s="44"/>
      <c r="FB35" s="44"/>
      <c r="FC35" s="44"/>
      <c r="FD35" s="44"/>
      <c r="FE35" s="44"/>
      <c r="FF35" s="44"/>
      <c r="FG35" s="44"/>
      <c r="FH35" s="44"/>
      <c r="FI35" s="44"/>
      <c r="FJ35" s="44"/>
      <c r="FK35" s="44"/>
      <c r="FL35" s="44"/>
      <c r="FM35" s="44"/>
      <c r="FN35" s="44"/>
      <c r="FO35" s="44"/>
      <c r="FP35" s="44"/>
      <c r="FQ35" s="44"/>
      <c r="FR35" s="44"/>
      <c r="FS35" s="44"/>
      <c r="FT35" s="44"/>
      <c r="FU35" s="44"/>
      <c r="FV35" s="44"/>
      <c r="FW35" s="44"/>
      <c r="FX35" s="44"/>
      <c r="FY35" s="44"/>
      <c r="FZ35" s="44"/>
      <c r="GA35" s="44"/>
      <c r="GB35" s="44"/>
      <c r="GC35" s="44"/>
      <c r="GD35" s="44"/>
      <c r="GE35" s="44"/>
      <c r="GF35" s="44"/>
      <c r="GG35" s="44"/>
      <c r="GH35" s="44"/>
      <c r="GI35" s="44"/>
      <c r="GJ35" s="44"/>
      <c r="GK35" s="44"/>
      <c r="GL35" s="44"/>
      <c r="GM35" s="44"/>
      <c r="GN35" s="44"/>
      <c r="GO35" s="44"/>
      <c r="GP35" s="44"/>
      <c r="GQ35" s="44"/>
      <c r="GR35" s="44"/>
      <c r="GS35" s="44"/>
      <c r="GT35" s="44"/>
      <c r="GU35" s="44"/>
      <c r="GV35" s="44"/>
      <c r="GW35" s="44"/>
      <c r="GX35" s="44"/>
      <c r="GY35" s="44"/>
      <c r="GZ35" s="44"/>
      <c r="HA35" s="44"/>
      <c r="HB35" s="44"/>
      <c r="HC35" s="44"/>
      <c r="HD35" s="44"/>
      <c r="HE35" s="44"/>
      <c r="HF35" s="44"/>
      <c r="HG35" s="44"/>
      <c r="HH35" s="44"/>
      <c r="HI35" s="44"/>
      <c r="HJ35" s="44"/>
      <c r="HK35" s="44"/>
      <c r="HL35" s="44"/>
      <c r="HM35" s="44"/>
      <c r="HN35" s="44"/>
      <c r="HO35" s="44"/>
      <c r="HP35" s="44"/>
      <c r="HQ35" s="44"/>
      <c r="HR35" s="44"/>
      <c r="HS35" s="44"/>
      <c r="HT35" s="44"/>
      <c r="HU35" s="44"/>
      <c r="HV35" s="44"/>
      <c r="HW35" s="44"/>
      <c r="HX35" s="44"/>
      <c r="HY35" s="44"/>
      <c r="HZ35" s="44"/>
      <c r="IA35" s="44"/>
      <c r="IB35" s="44"/>
      <c r="IC35" s="44"/>
      <c r="ID35" s="44"/>
      <c r="IE35" s="44"/>
      <c r="IF35" s="44"/>
      <c r="IG35" s="44"/>
      <c r="IH35" s="44"/>
      <c r="II35" s="44"/>
      <c r="IJ35" s="44"/>
      <c r="IK35" s="44"/>
      <c r="IL35" s="44"/>
      <c r="IM35" s="44"/>
      <c r="IN35" s="44"/>
      <c r="IO35" s="44"/>
      <c r="IP35" s="44"/>
      <c r="IQ35" s="44"/>
      <c r="IR35" s="44"/>
      <c r="IS35" s="44"/>
      <c r="IT35" s="44"/>
      <c r="IU35" s="44"/>
    </row>
    <row r="36" spans="1:255" ht="12.75" x14ac:dyDescent="0.2">
      <c r="A36" s="42">
        <f t="shared" si="0"/>
        <v>27</v>
      </c>
      <c r="B36" s="97"/>
      <c r="C36" s="97"/>
      <c r="D36" s="97"/>
      <c r="E36" s="90">
        <f t="shared" si="2"/>
        <v>27</v>
      </c>
      <c r="F36" s="98"/>
      <c r="G36" s="99"/>
      <c r="H36" s="99"/>
      <c r="I36" s="99"/>
      <c r="J36" s="42">
        <f t="shared" si="1"/>
        <v>27</v>
      </c>
      <c r="K36" s="43"/>
      <c r="L36" s="44"/>
      <c r="M36" s="44"/>
      <c r="N36" s="44"/>
      <c r="O36" s="44"/>
      <c r="P36" s="44"/>
      <c r="Q36" s="44"/>
      <c r="R36" s="44"/>
      <c r="S36" s="44"/>
      <c r="T36" s="44"/>
      <c r="U36" s="44"/>
      <c r="V36" s="44"/>
      <c r="W36" s="44"/>
      <c r="X36" s="44"/>
      <c r="Y36" s="44"/>
      <c r="Z36" s="44"/>
      <c r="AA36" s="44"/>
      <c r="AB36" s="44"/>
      <c r="AC36" s="44"/>
      <c r="AD36" s="44"/>
      <c r="AE36" s="44"/>
      <c r="AF36" s="44"/>
      <c r="AG36" s="44"/>
      <c r="AH36" s="44"/>
      <c r="AI36" s="44"/>
      <c r="AJ36" s="44"/>
      <c r="AK36" s="44"/>
      <c r="AL36" s="44"/>
      <c r="AM36" s="44"/>
      <c r="AN36" s="44"/>
      <c r="AO36" s="44"/>
      <c r="AP36" s="44"/>
      <c r="AQ36" s="44"/>
      <c r="AR36" s="44"/>
      <c r="AS36" s="44"/>
      <c r="AT36" s="44"/>
      <c r="AU36" s="44"/>
      <c r="AV36" s="44"/>
      <c r="AW36" s="44"/>
      <c r="AX36" s="44"/>
      <c r="AY36" s="44"/>
      <c r="AZ36" s="44"/>
      <c r="BA36" s="44"/>
      <c r="BB36" s="44"/>
      <c r="BC36" s="44"/>
      <c r="BD36" s="44"/>
      <c r="BE36" s="44"/>
      <c r="BF36" s="44"/>
      <c r="BG36" s="44"/>
      <c r="BH36" s="44"/>
      <c r="BI36" s="44"/>
      <c r="BJ36" s="44"/>
      <c r="BK36" s="44"/>
      <c r="BL36" s="44"/>
      <c r="BM36" s="44"/>
      <c r="BN36" s="44"/>
      <c r="BO36" s="44"/>
      <c r="BP36" s="44"/>
      <c r="BQ36" s="44"/>
      <c r="BR36" s="44"/>
      <c r="BS36" s="44"/>
      <c r="BT36" s="44"/>
      <c r="BU36" s="44"/>
      <c r="BV36" s="44"/>
      <c r="BW36" s="44"/>
      <c r="BX36" s="44"/>
      <c r="BY36" s="44"/>
      <c r="BZ36" s="44"/>
      <c r="CA36" s="44"/>
      <c r="CB36" s="44"/>
      <c r="CC36" s="44"/>
      <c r="CD36" s="44"/>
      <c r="CE36" s="44"/>
      <c r="CF36" s="44"/>
      <c r="CG36" s="44"/>
      <c r="CH36" s="44"/>
      <c r="CI36" s="44"/>
      <c r="CJ36" s="44"/>
      <c r="CK36" s="44"/>
      <c r="CL36" s="44"/>
      <c r="CM36" s="44"/>
      <c r="CN36" s="44"/>
      <c r="CO36" s="44"/>
      <c r="CP36" s="44"/>
      <c r="CQ36" s="44"/>
      <c r="CR36" s="44"/>
      <c r="CS36" s="44"/>
      <c r="CT36" s="44"/>
      <c r="CU36" s="44"/>
      <c r="CV36" s="44"/>
      <c r="CW36" s="44"/>
      <c r="CX36" s="44"/>
      <c r="CY36" s="44"/>
      <c r="CZ36" s="44"/>
      <c r="DA36" s="44"/>
      <c r="DB36" s="44"/>
      <c r="DC36" s="44"/>
      <c r="DD36" s="44"/>
      <c r="DE36" s="44"/>
      <c r="DF36" s="44"/>
      <c r="DG36" s="44"/>
      <c r="DH36" s="44"/>
      <c r="DI36" s="44"/>
      <c r="DJ36" s="44"/>
      <c r="DK36" s="44"/>
      <c r="DL36" s="44"/>
      <c r="DM36" s="44"/>
      <c r="DN36" s="44"/>
      <c r="DO36" s="44"/>
      <c r="DP36" s="44"/>
      <c r="DQ36" s="44"/>
      <c r="DR36" s="44"/>
      <c r="DS36" s="44"/>
      <c r="DT36" s="44"/>
      <c r="DU36" s="44"/>
      <c r="DV36" s="44"/>
      <c r="DW36" s="44"/>
      <c r="DX36" s="44"/>
      <c r="DY36" s="44"/>
      <c r="DZ36" s="44"/>
      <c r="EA36" s="44"/>
      <c r="EB36" s="44"/>
      <c r="EC36" s="44"/>
      <c r="ED36" s="44"/>
      <c r="EE36" s="44"/>
      <c r="EF36" s="44"/>
      <c r="EG36" s="44"/>
      <c r="EH36" s="44"/>
      <c r="EI36" s="44"/>
      <c r="EJ36" s="44"/>
      <c r="EK36" s="44"/>
      <c r="EL36" s="44"/>
      <c r="EM36" s="44"/>
      <c r="EN36" s="44"/>
      <c r="EO36" s="44"/>
      <c r="EP36" s="44"/>
      <c r="EQ36" s="44"/>
      <c r="ER36" s="44"/>
      <c r="ES36" s="44"/>
      <c r="ET36" s="44"/>
      <c r="EU36" s="44"/>
      <c r="EV36" s="44"/>
      <c r="EW36" s="44"/>
      <c r="EX36" s="44"/>
      <c r="EY36" s="44"/>
      <c r="EZ36" s="44"/>
      <c r="FA36" s="44"/>
      <c r="FB36" s="44"/>
      <c r="FC36" s="44"/>
      <c r="FD36" s="44"/>
      <c r="FE36" s="44"/>
      <c r="FF36" s="44"/>
      <c r="FG36" s="44"/>
      <c r="FH36" s="44"/>
      <c r="FI36" s="44"/>
      <c r="FJ36" s="44"/>
      <c r="FK36" s="44"/>
      <c r="FL36" s="44"/>
      <c r="FM36" s="44"/>
      <c r="FN36" s="44"/>
      <c r="FO36" s="44"/>
      <c r="FP36" s="44"/>
      <c r="FQ36" s="44"/>
      <c r="FR36" s="44"/>
      <c r="FS36" s="44"/>
      <c r="FT36" s="44"/>
      <c r="FU36" s="44"/>
      <c r="FV36" s="44"/>
      <c r="FW36" s="44"/>
      <c r="FX36" s="44"/>
      <c r="FY36" s="44"/>
      <c r="FZ36" s="44"/>
      <c r="GA36" s="44"/>
      <c r="GB36" s="44"/>
      <c r="GC36" s="44"/>
      <c r="GD36" s="44"/>
      <c r="GE36" s="44"/>
      <c r="GF36" s="44"/>
      <c r="GG36" s="44"/>
      <c r="GH36" s="44"/>
      <c r="GI36" s="44"/>
      <c r="GJ36" s="44"/>
      <c r="GK36" s="44"/>
      <c r="GL36" s="44"/>
      <c r="GM36" s="44"/>
      <c r="GN36" s="44"/>
      <c r="GO36" s="44"/>
      <c r="GP36" s="44"/>
      <c r="GQ36" s="44"/>
      <c r="GR36" s="44"/>
      <c r="GS36" s="44"/>
      <c r="GT36" s="44"/>
      <c r="GU36" s="44"/>
      <c r="GV36" s="44"/>
      <c r="GW36" s="44"/>
      <c r="GX36" s="44"/>
      <c r="GY36" s="44"/>
      <c r="GZ36" s="44"/>
      <c r="HA36" s="44"/>
      <c r="HB36" s="44"/>
      <c r="HC36" s="44"/>
      <c r="HD36" s="44"/>
      <c r="HE36" s="44"/>
      <c r="HF36" s="44"/>
      <c r="HG36" s="44"/>
      <c r="HH36" s="44"/>
      <c r="HI36" s="44"/>
      <c r="HJ36" s="44"/>
      <c r="HK36" s="44"/>
      <c r="HL36" s="44"/>
      <c r="HM36" s="44"/>
      <c r="HN36" s="44"/>
      <c r="HO36" s="44"/>
      <c r="HP36" s="44"/>
      <c r="HQ36" s="44"/>
      <c r="HR36" s="44"/>
      <c r="HS36" s="44"/>
      <c r="HT36" s="44"/>
      <c r="HU36" s="44"/>
      <c r="HV36" s="44"/>
      <c r="HW36" s="44"/>
      <c r="HX36" s="44"/>
      <c r="HY36" s="44"/>
      <c r="HZ36" s="44"/>
      <c r="IA36" s="44"/>
      <c r="IB36" s="44"/>
      <c r="IC36" s="44"/>
      <c r="ID36" s="44"/>
      <c r="IE36" s="44"/>
      <c r="IF36" s="44"/>
      <c r="IG36" s="44"/>
      <c r="IH36" s="44"/>
      <c r="II36" s="44"/>
      <c r="IJ36" s="44"/>
      <c r="IK36" s="44"/>
      <c r="IL36" s="44"/>
      <c r="IM36" s="44"/>
      <c r="IN36" s="44"/>
      <c r="IO36" s="44"/>
      <c r="IP36" s="44"/>
      <c r="IQ36" s="44"/>
      <c r="IR36" s="44"/>
      <c r="IS36" s="44"/>
      <c r="IT36" s="44"/>
      <c r="IU36" s="44"/>
    </row>
    <row r="37" spans="1:255" ht="12.75" x14ac:dyDescent="0.2">
      <c r="A37" s="42">
        <f t="shared" si="0"/>
        <v>28</v>
      </c>
      <c r="B37" s="241"/>
      <c r="C37" s="241"/>
      <c r="D37" s="241"/>
      <c r="E37" s="90">
        <f t="shared" si="2"/>
        <v>28</v>
      </c>
      <c r="F37" s="89"/>
      <c r="G37" s="240"/>
      <c r="H37" s="240"/>
      <c r="I37" s="240"/>
      <c r="J37" s="42">
        <f t="shared" si="1"/>
        <v>28</v>
      </c>
      <c r="K37" s="43"/>
      <c r="L37" s="44"/>
      <c r="M37" s="44"/>
      <c r="N37" s="44"/>
      <c r="O37" s="44"/>
      <c r="P37" s="44"/>
      <c r="Q37" s="44"/>
      <c r="R37" s="44"/>
      <c r="S37" s="44"/>
      <c r="T37" s="44"/>
      <c r="U37" s="44"/>
      <c r="V37" s="44"/>
      <c r="W37" s="44"/>
      <c r="X37" s="44"/>
      <c r="Y37" s="44"/>
      <c r="Z37" s="44"/>
      <c r="AA37" s="44"/>
      <c r="AB37" s="44"/>
      <c r="AC37" s="44"/>
      <c r="AD37" s="44"/>
      <c r="AE37" s="44"/>
      <c r="AF37" s="44"/>
      <c r="AG37" s="44"/>
      <c r="AH37" s="44"/>
      <c r="AI37" s="44"/>
      <c r="AJ37" s="44"/>
      <c r="AK37" s="44"/>
      <c r="AL37" s="44"/>
      <c r="AM37" s="44"/>
      <c r="AN37" s="44"/>
      <c r="AO37" s="44"/>
      <c r="AP37" s="44"/>
      <c r="AQ37" s="44"/>
      <c r="AR37" s="44"/>
      <c r="AS37" s="44"/>
      <c r="AT37" s="44"/>
      <c r="AU37" s="44"/>
      <c r="AV37" s="44"/>
      <c r="AW37" s="44"/>
      <c r="AX37" s="44"/>
      <c r="AY37" s="44"/>
      <c r="AZ37" s="44"/>
      <c r="BA37" s="44"/>
      <c r="BB37" s="44"/>
      <c r="BC37" s="44"/>
      <c r="BD37" s="44"/>
      <c r="BE37" s="44"/>
      <c r="BF37" s="44"/>
      <c r="BG37" s="44"/>
      <c r="BH37" s="44"/>
      <c r="BI37" s="44"/>
      <c r="BJ37" s="44"/>
      <c r="BK37" s="44"/>
      <c r="BL37" s="44"/>
      <c r="BM37" s="44"/>
      <c r="BN37" s="44"/>
      <c r="BO37" s="44"/>
      <c r="BP37" s="44"/>
      <c r="BQ37" s="44"/>
      <c r="BR37" s="44"/>
      <c r="BS37" s="44"/>
      <c r="BT37" s="44"/>
      <c r="BU37" s="44"/>
      <c r="BV37" s="44"/>
      <c r="BW37" s="44"/>
      <c r="BX37" s="44"/>
      <c r="BY37" s="44"/>
      <c r="BZ37" s="44"/>
      <c r="CA37" s="44"/>
      <c r="CB37" s="44"/>
      <c r="CC37" s="44"/>
      <c r="CD37" s="44"/>
      <c r="CE37" s="44"/>
      <c r="CF37" s="44"/>
      <c r="CG37" s="44"/>
      <c r="CH37" s="44"/>
      <c r="CI37" s="44"/>
      <c r="CJ37" s="44"/>
      <c r="CK37" s="44"/>
      <c r="CL37" s="44"/>
      <c r="CM37" s="44"/>
      <c r="CN37" s="44"/>
      <c r="CO37" s="44"/>
      <c r="CP37" s="44"/>
      <c r="CQ37" s="44"/>
      <c r="CR37" s="44"/>
      <c r="CS37" s="44"/>
      <c r="CT37" s="44"/>
      <c r="CU37" s="44"/>
      <c r="CV37" s="44"/>
      <c r="CW37" s="44"/>
      <c r="CX37" s="44"/>
      <c r="CY37" s="44"/>
      <c r="CZ37" s="44"/>
      <c r="DA37" s="44"/>
      <c r="DB37" s="44"/>
      <c r="DC37" s="44"/>
      <c r="DD37" s="44"/>
      <c r="DE37" s="44"/>
      <c r="DF37" s="44"/>
      <c r="DG37" s="44"/>
      <c r="DH37" s="44"/>
      <c r="DI37" s="44"/>
      <c r="DJ37" s="44"/>
      <c r="DK37" s="44"/>
      <c r="DL37" s="44"/>
      <c r="DM37" s="44"/>
      <c r="DN37" s="44"/>
      <c r="DO37" s="44"/>
      <c r="DP37" s="44"/>
      <c r="DQ37" s="44"/>
      <c r="DR37" s="44"/>
      <c r="DS37" s="44"/>
      <c r="DT37" s="44"/>
      <c r="DU37" s="44"/>
      <c r="DV37" s="44"/>
      <c r="DW37" s="44"/>
      <c r="DX37" s="44"/>
      <c r="DY37" s="44"/>
      <c r="DZ37" s="44"/>
      <c r="EA37" s="44"/>
      <c r="EB37" s="44"/>
      <c r="EC37" s="44"/>
      <c r="ED37" s="44"/>
      <c r="EE37" s="44"/>
      <c r="EF37" s="44"/>
      <c r="EG37" s="44"/>
      <c r="EH37" s="44"/>
      <c r="EI37" s="44"/>
      <c r="EJ37" s="44"/>
      <c r="EK37" s="44"/>
      <c r="EL37" s="44"/>
      <c r="EM37" s="44"/>
      <c r="EN37" s="44"/>
      <c r="EO37" s="44"/>
      <c r="EP37" s="44"/>
      <c r="EQ37" s="44"/>
      <c r="ER37" s="44"/>
      <c r="ES37" s="44"/>
      <c r="ET37" s="44"/>
      <c r="EU37" s="44"/>
      <c r="EV37" s="44"/>
      <c r="EW37" s="44"/>
      <c r="EX37" s="44"/>
      <c r="EY37" s="44"/>
      <c r="EZ37" s="44"/>
      <c r="FA37" s="44"/>
      <c r="FB37" s="44"/>
      <c r="FC37" s="44"/>
      <c r="FD37" s="44"/>
      <c r="FE37" s="44"/>
      <c r="FF37" s="44"/>
      <c r="FG37" s="44"/>
      <c r="FH37" s="44"/>
      <c r="FI37" s="44"/>
      <c r="FJ37" s="44"/>
      <c r="FK37" s="44"/>
      <c r="FL37" s="44"/>
      <c r="FM37" s="44"/>
      <c r="FN37" s="44"/>
      <c r="FO37" s="44"/>
      <c r="FP37" s="44"/>
      <c r="FQ37" s="44"/>
      <c r="FR37" s="44"/>
      <c r="FS37" s="44"/>
      <c r="FT37" s="44"/>
      <c r="FU37" s="44"/>
      <c r="FV37" s="44"/>
      <c r="FW37" s="44"/>
      <c r="FX37" s="44"/>
      <c r="FY37" s="44"/>
      <c r="FZ37" s="44"/>
      <c r="GA37" s="44"/>
      <c r="GB37" s="44"/>
      <c r="GC37" s="44"/>
      <c r="GD37" s="44"/>
      <c r="GE37" s="44"/>
      <c r="GF37" s="44"/>
      <c r="GG37" s="44"/>
      <c r="GH37" s="44"/>
      <c r="GI37" s="44"/>
      <c r="GJ37" s="44"/>
      <c r="GK37" s="44"/>
      <c r="GL37" s="44"/>
      <c r="GM37" s="44"/>
      <c r="GN37" s="44"/>
      <c r="GO37" s="44"/>
      <c r="GP37" s="44"/>
      <c r="GQ37" s="44"/>
      <c r="GR37" s="44"/>
      <c r="GS37" s="44"/>
      <c r="GT37" s="44"/>
      <c r="GU37" s="44"/>
      <c r="GV37" s="44"/>
      <c r="GW37" s="44"/>
      <c r="GX37" s="44"/>
      <c r="GY37" s="44"/>
      <c r="GZ37" s="44"/>
      <c r="HA37" s="44"/>
      <c r="HB37" s="44"/>
      <c r="HC37" s="44"/>
      <c r="HD37" s="44"/>
      <c r="HE37" s="44"/>
      <c r="HF37" s="44"/>
      <c r="HG37" s="44"/>
      <c r="HH37" s="44"/>
      <c r="HI37" s="44"/>
      <c r="HJ37" s="44"/>
      <c r="HK37" s="44"/>
      <c r="HL37" s="44"/>
      <c r="HM37" s="44"/>
      <c r="HN37" s="44"/>
      <c r="HO37" s="44"/>
      <c r="HP37" s="44"/>
      <c r="HQ37" s="44"/>
      <c r="HR37" s="44"/>
      <c r="HS37" s="44"/>
      <c r="HT37" s="44"/>
      <c r="HU37" s="44"/>
      <c r="HV37" s="44"/>
      <c r="HW37" s="44"/>
      <c r="HX37" s="44"/>
      <c r="HY37" s="44"/>
      <c r="HZ37" s="44"/>
      <c r="IA37" s="44"/>
      <c r="IB37" s="44"/>
      <c r="IC37" s="44"/>
      <c r="ID37" s="44"/>
      <c r="IE37" s="44"/>
      <c r="IF37" s="44"/>
      <c r="IG37" s="44"/>
      <c r="IH37" s="44"/>
      <c r="II37" s="44"/>
      <c r="IJ37" s="44"/>
      <c r="IK37" s="44"/>
      <c r="IL37" s="44"/>
      <c r="IM37" s="44"/>
      <c r="IN37" s="44"/>
      <c r="IO37" s="44"/>
      <c r="IP37" s="44"/>
      <c r="IQ37" s="44"/>
      <c r="IR37" s="44"/>
      <c r="IS37" s="44"/>
      <c r="IT37" s="44"/>
      <c r="IU37" s="44"/>
    </row>
    <row r="38" spans="1:255" ht="12.75" x14ac:dyDescent="0.2">
      <c r="A38" s="42">
        <f t="shared" si="0"/>
        <v>29</v>
      </c>
      <c r="B38" s="79"/>
      <c r="C38" s="79"/>
      <c r="D38" s="79"/>
      <c r="E38" s="90">
        <f t="shared" si="2"/>
        <v>29</v>
      </c>
      <c r="F38" s="98"/>
      <c r="G38" s="108"/>
      <c r="H38" s="108"/>
      <c r="I38" s="108"/>
      <c r="J38" s="42">
        <f t="shared" si="1"/>
        <v>29</v>
      </c>
      <c r="K38" s="43"/>
      <c r="L38" s="44"/>
      <c r="M38" s="44"/>
      <c r="N38" s="44"/>
      <c r="O38" s="44"/>
      <c r="P38" s="44"/>
      <c r="Q38" s="44"/>
      <c r="R38" s="44"/>
      <c r="S38" s="44"/>
      <c r="T38" s="44"/>
      <c r="U38" s="44"/>
      <c r="V38" s="44"/>
      <c r="W38" s="44"/>
      <c r="X38" s="44"/>
      <c r="Y38" s="44"/>
      <c r="Z38" s="44"/>
      <c r="AA38" s="44"/>
      <c r="AB38" s="44"/>
      <c r="AC38" s="44"/>
      <c r="AD38" s="44"/>
      <c r="AE38" s="44"/>
      <c r="AF38" s="44"/>
      <c r="AG38" s="44"/>
      <c r="AH38" s="44"/>
      <c r="AI38" s="44"/>
      <c r="AJ38" s="44"/>
      <c r="AK38" s="44"/>
      <c r="AL38" s="44"/>
      <c r="AM38" s="44"/>
      <c r="AN38" s="44"/>
      <c r="AO38" s="44"/>
      <c r="AP38" s="44"/>
      <c r="AQ38" s="44"/>
      <c r="AR38" s="44"/>
      <c r="AS38" s="44"/>
      <c r="AT38" s="44"/>
      <c r="AU38" s="44"/>
      <c r="AV38" s="44"/>
      <c r="AW38" s="44"/>
      <c r="AX38" s="44"/>
      <c r="AY38" s="44"/>
      <c r="AZ38" s="44"/>
      <c r="BA38" s="44"/>
      <c r="BB38" s="44"/>
      <c r="BC38" s="44"/>
      <c r="BD38" s="44"/>
      <c r="BE38" s="44"/>
      <c r="BF38" s="44"/>
      <c r="BG38" s="44"/>
      <c r="BH38" s="44"/>
      <c r="BI38" s="44"/>
      <c r="BJ38" s="44"/>
      <c r="BK38" s="44"/>
      <c r="BL38" s="44"/>
      <c r="BM38" s="44"/>
      <c r="BN38" s="44"/>
      <c r="BO38" s="44"/>
      <c r="BP38" s="44"/>
      <c r="BQ38" s="44"/>
      <c r="BR38" s="44"/>
      <c r="BS38" s="44"/>
      <c r="BT38" s="44"/>
      <c r="BU38" s="44"/>
      <c r="BV38" s="44"/>
      <c r="BW38" s="44"/>
      <c r="BX38" s="44"/>
      <c r="BY38" s="44"/>
      <c r="BZ38" s="44"/>
      <c r="CA38" s="44"/>
      <c r="CB38" s="44"/>
      <c r="CC38" s="44"/>
      <c r="CD38" s="44"/>
      <c r="CE38" s="44"/>
      <c r="CF38" s="44"/>
      <c r="CG38" s="44"/>
      <c r="CH38" s="44"/>
      <c r="CI38" s="44"/>
      <c r="CJ38" s="44"/>
      <c r="CK38" s="44"/>
      <c r="CL38" s="44"/>
      <c r="CM38" s="44"/>
      <c r="CN38" s="44"/>
      <c r="CO38" s="44"/>
      <c r="CP38" s="44"/>
      <c r="CQ38" s="44"/>
      <c r="CR38" s="44"/>
      <c r="CS38" s="44"/>
      <c r="CT38" s="44"/>
      <c r="CU38" s="44"/>
      <c r="CV38" s="44"/>
      <c r="CW38" s="44"/>
      <c r="CX38" s="44"/>
      <c r="CY38" s="44"/>
      <c r="CZ38" s="44"/>
      <c r="DA38" s="44"/>
      <c r="DB38" s="44"/>
      <c r="DC38" s="44"/>
      <c r="DD38" s="44"/>
      <c r="DE38" s="44"/>
      <c r="DF38" s="44"/>
      <c r="DG38" s="44"/>
      <c r="DH38" s="44"/>
      <c r="DI38" s="44"/>
      <c r="DJ38" s="44"/>
      <c r="DK38" s="44"/>
      <c r="DL38" s="44"/>
      <c r="DM38" s="44"/>
      <c r="DN38" s="44"/>
      <c r="DO38" s="44"/>
      <c r="DP38" s="44"/>
      <c r="DQ38" s="44"/>
      <c r="DR38" s="44"/>
      <c r="DS38" s="44"/>
      <c r="DT38" s="44"/>
      <c r="DU38" s="44"/>
      <c r="DV38" s="44"/>
      <c r="DW38" s="44"/>
      <c r="DX38" s="44"/>
      <c r="DY38" s="44"/>
      <c r="DZ38" s="44"/>
      <c r="EA38" s="44"/>
      <c r="EB38" s="44"/>
      <c r="EC38" s="44"/>
      <c r="ED38" s="44"/>
      <c r="EE38" s="44"/>
      <c r="EF38" s="44"/>
      <c r="EG38" s="44"/>
      <c r="EH38" s="44"/>
      <c r="EI38" s="44"/>
      <c r="EJ38" s="44"/>
      <c r="EK38" s="44"/>
      <c r="EL38" s="44"/>
      <c r="EM38" s="44"/>
      <c r="EN38" s="44"/>
      <c r="EO38" s="44"/>
      <c r="EP38" s="44"/>
      <c r="EQ38" s="44"/>
      <c r="ER38" s="44"/>
      <c r="ES38" s="44"/>
      <c r="ET38" s="44"/>
      <c r="EU38" s="44"/>
      <c r="EV38" s="44"/>
      <c r="EW38" s="44"/>
      <c r="EX38" s="44"/>
      <c r="EY38" s="44"/>
      <c r="EZ38" s="44"/>
      <c r="FA38" s="44"/>
      <c r="FB38" s="44"/>
      <c r="FC38" s="44"/>
      <c r="FD38" s="44"/>
      <c r="FE38" s="44"/>
      <c r="FF38" s="44"/>
      <c r="FG38" s="44"/>
      <c r="FH38" s="44"/>
      <c r="FI38" s="44"/>
      <c r="FJ38" s="44"/>
      <c r="FK38" s="44"/>
      <c r="FL38" s="44"/>
      <c r="FM38" s="44"/>
      <c r="FN38" s="44"/>
      <c r="FO38" s="44"/>
      <c r="FP38" s="44"/>
      <c r="FQ38" s="44"/>
      <c r="FR38" s="44"/>
      <c r="FS38" s="44"/>
      <c r="FT38" s="44"/>
      <c r="FU38" s="44"/>
      <c r="FV38" s="44"/>
      <c r="FW38" s="44"/>
      <c r="FX38" s="44"/>
      <c r="FY38" s="44"/>
      <c r="FZ38" s="44"/>
      <c r="GA38" s="44"/>
      <c r="GB38" s="44"/>
      <c r="GC38" s="44"/>
      <c r="GD38" s="44"/>
      <c r="GE38" s="44"/>
      <c r="GF38" s="44"/>
      <c r="GG38" s="44"/>
      <c r="GH38" s="44"/>
      <c r="GI38" s="44"/>
      <c r="GJ38" s="44"/>
      <c r="GK38" s="44"/>
      <c r="GL38" s="44"/>
      <c r="GM38" s="44"/>
      <c r="GN38" s="44"/>
      <c r="GO38" s="44"/>
      <c r="GP38" s="44"/>
      <c r="GQ38" s="44"/>
      <c r="GR38" s="44"/>
      <c r="GS38" s="44"/>
      <c r="GT38" s="44"/>
      <c r="GU38" s="44"/>
      <c r="GV38" s="44"/>
      <c r="GW38" s="44"/>
      <c r="GX38" s="44"/>
      <c r="GY38" s="44"/>
      <c r="GZ38" s="44"/>
      <c r="HA38" s="44"/>
      <c r="HB38" s="44"/>
      <c r="HC38" s="44"/>
      <c r="HD38" s="44"/>
      <c r="HE38" s="44"/>
      <c r="HF38" s="44"/>
      <c r="HG38" s="44"/>
      <c r="HH38" s="44"/>
      <c r="HI38" s="44"/>
      <c r="HJ38" s="44"/>
      <c r="HK38" s="44"/>
      <c r="HL38" s="44"/>
      <c r="HM38" s="44"/>
      <c r="HN38" s="44"/>
      <c r="HO38" s="44"/>
      <c r="HP38" s="44"/>
      <c r="HQ38" s="44"/>
      <c r="HR38" s="44"/>
      <c r="HS38" s="44"/>
      <c r="HT38" s="44"/>
      <c r="HU38" s="44"/>
      <c r="HV38" s="44"/>
      <c r="HW38" s="44"/>
      <c r="HX38" s="44"/>
      <c r="HY38" s="44"/>
      <c r="HZ38" s="44"/>
      <c r="IA38" s="44"/>
      <c r="IB38" s="44"/>
      <c r="IC38" s="44"/>
      <c r="ID38" s="44"/>
      <c r="IE38" s="44"/>
      <c r="IF38" s="44"/>
      <c r="IG38" s="44"/>
      <c r="IH38" s="44"/>
      <c r="II38" s="44"/>
      <c r="IJ38" s="44"/>
      <c r="IK38" s="44"/>
      <c r="IL38" s="44"/>
      <c r="IM38" s="44"/>
      <c r="IN38" s="44"/>
      <c r="IO38" s="44"/>
      <c r="IP38" s="44"/>
      <c r="IQ38" s="44"/>
      <c r="IR38" s="44"/>
      <c r="IS38" s="44"/>
      <c r="IT38" s="44"/>
      <c r="IU38" s="44"/>
    </row>
    <row r="39" spans="1:255" ht="12.75" x14ac:dyDescent="0.2">
      <c r="A39" s="42">
        <f t="shared" si="0"/>
        <v>30</v>
      </c>
      <c r="B39" s="94"/>
      <c r="C39" s="94"/>
      <c r="D39" s="94"/>
      <c r="E39" s="90">
        <f t="shared" si="2"/>
        <v>30</v>
      </c>
      <c r="F39" s="142"/>
      <c r="G39" s="79"/>
      <c r="H39" s="79"/>
      <c r="I39" s="79"/>
      <c r="J39" s="42">
        <f t="shared" si="1"/>
        <v>30</v>
      </c>
      <c r="K39" s="43"/>
      <c r="L39" s="44"/>
      <c r="M39" s="44"/>
      <c r="N39" s="44"/>
      <c r="O39" s="44"/>
      <c r="P39" s="44"/>
      <c r="Q39" s="44"/>
      <c r="R39" s="44"/>
      <c r="S39" s="44"/>
      <c r="T39" s="44"/>
      <c r="U39" s="44"/>
      <c r="V39" s="44"/>
      <c r="W39" s="44"/>
      <c r="X39" s="44"/>
      <c r="Y39" s="44"/>
      <c r="Z39" s="44"/>
      <c r="AA39" s="44"/>
      <c r="AB39" s="44"/>
      <c r="AC39" s="44"/>
      <c r="AD39" s="44"/>
      <c r="AE39" s="44"/>
      <c r="AF39" s="44"/>
      <c r="AG39" s="44"/>
      <c r="AH39" s="44"/>
      <c r="AI39" s="44"/>
      <c r="AJ39" s="44"/>
      <c r="AK39" s="44"/>
      <c r="AL39" s="44"/>
      <c r="AM39" s="44"/>
      <c r="AN39" s="44"/>
      <c r="AO39" s="44"/>
      <c r="AP39" s="44"/>
      <c r="AQ39" s="44"/>
      <c r="AR39" s="44"/>
      <c r="AS39" s="44"/>
      <c r="AT39" s="44"/>
      <c r="AU39" s="44"/>
      <c r="AV39" s="44"/>
      <c r="AW39" s="44"/>
      <c r="AX39" s="44"/>
      <c r="AY39" s="44"/>
      <c r="AZ39" s="44"/>
      <c r="BA39" s="44"/>
      <c r="BB39" s="44"/>
      <c r="BC39" s="44"/>
      <c r="BD39" s="44"/>
      <c r="BE39" s="44"/>
      <c r="BF39" s="44"/>
      <c r="BG39" s="44"/>
      <c r="BH39" s="44"/>
      <c r="BI39" s="44"/>
      <c r="BJ39" s="44"/>
      <c r="BK39" s="44"/>
      <c r="BL39" s="44"/>
      <c r="BM39" s="44"/>
      <c r="BN39" s="44"/>
      <c r="BO39" s="44"/>
      <c r="BP39" s="44"/>
      <c r="BQ39" s="44"/>
      <c r="BR39" s="44"/>
      <c r="BS39" s="44"/>
      <c r="BT39" s="44"/>
      <c r="BU39" s="44"/>
      <c r="BV39" s="44"/>
      <c r="BW39" s="44"/>
      <c r="BX39" s="44"/>
      <c r="BY39" s="44"/>
      <c r="BZ39" s="44"/>
      <c r="CA39" s="44"/>
      <c r="CB39" s="44"/>
      <c r="CC39" s="44"/>
      <c r="CD39" s="44"/>
      <c r="CE39" s="44"/>
      <c r="CF39" s="44"/>
      <c r="CG39" s="44"/>
      <c r="CH39" s="44"/>
      <c r="CI39" s="44"/>
      <c r="CJ39" s="44"/>
      <c r="CK39" s="44"/>
      <c r="CL39" s="44"/>
      <c r="CM39" s="44"/>
      <c r="CN39" s="44"/>
      <c r="CO39" s="44"/>
      <c r="CP39" s="44"/>
      <c r="CQ39" s="44"/>
      <c r="CR39" s="44"/>
      <c r="CS39" s="44"/>
      <c r="CT39" s="44"/>
      <c r="CU39" s="44"/>
      <c r="CV39" s="44"/>
      <c r="CW39" s="44"/>
      <c r="CX39" s="44"/>
      <c r="CY39" s="44"/>
      <c r="CZ39" s="44"/>
      <c r="DA39" s="44"/>
      <c r="DB39" s="44"/>
      <c r="DC39" s="44"/>
      <c r="DD39" s="44"/>
      <c r="DE39" s="44"/>
      <c r="DF39" s="44"/>
      <c r="DG39" s="44"/>
      <c r="DH39" s="44"/>
      <c r="DI39" s="44"/>
      <c r="DJ39" s="44"/>
      <c r="DK39" s="44"/>
      <c r="DL39" s="44"/>
      <c r="DM39" s="44"/>
      <c r="DN39" s="44"/>
      <c r="DO39" s="44"/>
      <c r="DP39" s="44"/>
      <c r="DQ39" s="44"/>
      <c r="DR39" s="44"/>
      <c r="DS39" s="44"/>
      <c r="DT39" s="44"/>
      <c r="DU39" s="44"/>
      <c r="DV39" s="44"/>
      <c r="DW39" s="44"/>
      <c r="DX39" s="44"/>
      <c r="DY39" s="44"/>
      <c r="DZ39" s="44"/>
      <c r="EA39" s="44"/>
      <c r="EB39" s="44"/>
      <c r="EC39" s="44"/>
      <c r="ED39" s="44"/>
      <c r="EE39" s="44"/>
      <c r="EF39" s="44"/>
      <c r="EG39" s="44"/>
      <c r="EH39" s="44"/>
      <c r="EI39" s="44"/>
      <c r="EJ39" s="44"/>
      <c r="EK39" s="44"/>
      <c r="EL39" s="44"/>
      <c r="EM39" s="44"/>
      <c r="EN39" s="44"/>
      <c r="EO39" s="44"/>
      <c r="EP39" s="44"/>
      <c r="EQ39" s="44"/>
      <c r="ER39" s="44"/>
      <c r="ES39" s="44"/>
      <c r="ET39" s="44"/>
      <c r="EU39" s="44"/>
      <c r="EV39" s="44"/>
      <c r="EW39" s="44"/>
      <c r="EX39" s="44"/>
      <c r="EY39" s="44"/>
      <c r="EZ39" s="44"/>
      <c r="FA39" s="44"/>
      <c r="FB39" s="44"/>
      <c r="FC39" s="44"/>
      <c r="FD39" s="44"/>
      <c r="FE39" s="44"/>
      <c r="FF39" s="44"/>
      <c r="FG39" s="44"/>
      <c r="FH39" s="44"/>
      <c r="FI39" s="44"/>
      <c r="FJ39" s="44"/>
      <c r="FK39" s="44"/>
      <c r="FL39" s="44"/>
      <c r="FM39" s="44"/>
      <c r="FN39" s="44"/>
      <c r="FO39" s="44"/>
      <c r="FP39" s="44"/>
      <c r="FQ39" s="44"/>
      <c r="FR39" s="44"/>
      <c r="FS39" s="44"/>
      <c r="FT39" s="44"/>
      <c r="FU39" s="44"/>
      <c r="FV39" s="44"/>
      <c r="FW39" s="44"/>
      <c r="FX39" s="44"/>
      <c r="FY39" s="44"/>
      <c r="FZ39" s="44"/>
      <c r="GA39" s="44"/>
      <c r="GB39" s="44"/>
      <c r="GC39" s="44"/>
      <c r="GD39" s="44"/>
      <c r="GE39" s="44"/>
      <c r="GF39" s="44"/>
      <c r="GG39" s="44"/>
      <c r="GH39" s="44"/>
      <c r="GI39" s="44"/>
      <c r="GJ39" s="44"/>
      <c r="GK39" s="44"/>
      <c r="GL39" s="44"/>
      <c r="GM39" s="44"/>
      <c r="GN39" s="44"/>
      <c r="GO39" s="44"/>
      <c r="GP39" s="44"/>
      <c r="GQ39" s="44"/>
      <c r="GR39" s="44"/>
      <c r="GS39" s="44"/>
      <c r="GT39" s="44"/>
      <c r="GU39" s="44"/>
      <c r="GV39" s="44"/>
      <c r="GW39" s="44"/>
      <c r="GX39" s="44"/>
      <c r="GY39" s="44"/>
      <c r="GZ39" s="44"/>
      <c r="HA39" s="44"/>
      <c r="HB39" s="44"/>
      <c r="HC39" s="44"/>
      <c r="HD39" s="44"/>
      <c r="HE39" s="44"/>
      <c r="HF39" s="44"/>
      <c r="HG39" s="44"/>
      <c r="HH39" s="44"/>
      <c r="HI39" s="44"/>
      <c r="HJ39" s="44"/>
      <c r="HK39" s="44"/>
      <c r="HL39" s="44"/>
      <c r="HM39" s="44"/>
      <c r="HN39" s="44"/>
      <c r="HO39" s="44"/>
      <c r="HP39" s="44"/>
      <c r="HQ39" s="44"/>
      <c r="HR39" s="44"/>
      <c r="HS39" s="44"/>
      <c r="HT39" s="44"/>
      <c r="HU39" s="44"/>
      <c r="HV39" s="44"/>
      <c r="HW39" s="44"/>
      <c r="HX39" s="44"/>
      <c r="HY39" s="44"/>
      <c r="HZ39" s="44"/>
      <c r="IA39" s="44"/>
      <c r="IB39" s="44"/>
      <c r="IC39" s="44"/>
      <c r="ID39" s="44"/>
      <c r="IE39" s="44"/>
      <c r="IF39" s="44"/>
      <c r="IG39" s="44"/>
      <c r="IH39" s="44"/>
      <c r="II39" s="44"/>
      <c r="IJ39" s="44"/>
      <c r="IK39" s="44"/>
      <c r="IL39" s="44"/>
      <c r="IM39" s="44"/>
      <c r="IN39" s="44"/>
      <c r="IO39" s="44"/>
      <c r="IP39" s="44"/>
      <c r="IQ39" s="44"/>
      <c r="IR39" s="44"/>
      <c r="IS39" s="44"/>
      <c r="IT39" s="44"/>
      <c r="IU39" s="44"/>
    </row>
    <row r="40" spans="1:255" ht="12.75" x14ac:dyDescent="0.2">
      <c r="A40" s="42">
        <f t="shared" si="0"/>
        <v>31</v>
      </c>
      <c r="B40" s="79"/>
      <c r="C40" s="94"/>
      <c r="E40" s="90">
        <f t="shared" si="2"/>
        <v>31</v>
      </c>
      <c r="F40" s="93"/>
      <c r="G40" s="94"/>
      <c r="H40" s="94"/>
      <c r="I40" s="94"/>
      <c r="J40" s="42">
        <f t="shared" si="1"/>
        <v>31</v>
      </c>
      <c r="K40" s="43"/>
      <c r="L40" s="44"/>
      <c r="M40" s="44"/>
      <c r="N40" s="44"/>
      <c r="O40" s="44"/>
      <c r="P40" s="44"/>
      <c r="Q40" s="44"/>
      <c r="R40" s="44"/>
      <c r="S40" s="44"/>
      <c r="T40" s="44"/>
      <c r="U40" s="44"/>
      <c r="V40" s="44"/>
      <c r="W40" s="44"/>
      <c r="X40" s="44"/>
      <c r="Y40" s="44"/>
      <c r="Z40" s="44"/>
      <c r="AA40" s="44"/>
      <c r="AB40" s="44"/>
      <c r="AC40" s="44"/>
      <c r="AD40" s="44"/>
      <c r="AE40" s="44"/>
      <c r="AF40" s="44"/>
      <c r="AG40" s="44"/>
      <c r="AH40" s="44"/>
      <c r="AI40" s="44"/>
      <c r="AJ40" s="44"/>
      <c r="AK40" s="44"/>
      <c r="AL40" s="44"/>
      <c r="AM40" s="44"/>
      <c r="AN40" s="44"/>
      <c r="AO40" s="44"/>
      <c r="AP40" s="44"/>
      <c r="AQ40" s="44"/>
      <c r="AR40" s="44"/>
      <c r="AS40" s="44"/>
      <c r="AT40" s="44"/>
      <c r="AU40" s="44"/>
      <c r="AV40" s="44"/>
      <c r="AW40" s="44"/>
      <c r="AX40" s="44"/>
      <c r="AY40" s="44"/>
      <c r="AZ40" s="44"/>
      <c r="BA40" s="44"/>
      <c r="BB40" s="44"/>
      <c r="BC40" s="44"/>
      <c r="BD40" s="44"/>
      <c r="BE40" s="44"/>
      <c r="BF40" s="44"/>
      <c r="BG40" s="44"/>
      <c r="BH40" s="44"/>
      <c r="BI40" s="44"/>
      <c r="BJ40" s="44"/>
      <c r="BK40" s="44"/>
      <c r="BL40" s="44"/>
      <c r="BM40" s="44"/>
      <c r="BN40" s="44"/>
      <c r="BO40" s="44"/>
      <c r="BP40" s="44"/>
      <c r="BQ40" s="44"/>
      <c r="BR40" s="44"/>
      <c r="BS40" s="44"/>
      <c r="BT40" s="44"/>
      <c r="BU40" s="44"/>
      <c r="BV40" s="44"/>
      <c r="BW40" s="44"/>
      <c r="BX40" s="44"/>
      <c r="BY40" s="44"/>
      <c r="BZ40" s="44"/>
      <c r="CA40" s="44"/>
      <c r="CB40" s="44"/>
      <c r="CC40" s="44"/>
      <c r="CD40" s="44"/>
      <c r="CE40" s="44"/>
      <c r="CF40" s="44"/>
      <c r="CG40" s="44"/>
      <c r="CH40" s="44"/>
      <c r="CI40" s="44"/>
      <c r="CJ40" s="44"/>
      <c r="CK40" s="44"/>
      <c r="CL40" s="44"/>
      <c r="CM40" s="44"/>
      <c r="CN40" s="44"/>
      <c r="CO40" s="44"/>
      <c r="CP40" s="44"/>
      <c r="CQ40" s="44"/>
      <c r="CR40" s="44"/>
      <c r="CS40" s="44"/>
      <c r="CT40" s="44"/>
      <c r="CU40" s="44"/>
      <c r="CV40" s="44"/>
      <c r="CW40" s="44"/>
      <c r="CX40" s="44"/>
      <c r="CY40" s="44"/>
      <c r="CZ40" s="44"/>
      <c r="DA40" s="44"/>
      <c r="DB40" s="44"/>
      <c r="DC40" s="44"/>
      <c r="DD40" s="44"/>
      <c r="DE40" s="44"/>
      <c r="DF40" s="44"/>
      <c r="DG40" s="44"/>
      <c r="DH40" s="44"/>
      <c r="DI40" s="44"/>
      <c r="DJ40" s="44"/>
      <c r="DK40" s="44"/>
      <c r="DL40" s="44"/>
      <c r="DM40" s="44"/>
      <c r="DN40" s="44"/>
      <c r="DO40" s="44"/>
      <c r="DP40" s="44"/>
      <c r="DQ40" s="44"/>
      <c r="DR40" s="44"/>
      <c r="DS40" s="44"/>
      <c r="DT40" s="44"/>
      <c r="DU40" s="44"/>
      <c r="DV40" s="44"/>
      <c r="DW40" s="44"/>
      <c r="DX40" s="44"/>
      <c r="DY40" s="44"/>
      <c r="DZ40" s="44"/>
      <c r="EA40" s="44"/>
      <c r="EB40" s="44"/>
      <c r="EC40" s="44"/>
      <c r="ED40" s="44"/>
      <c r="EE40" s="44"/>
      <c r="EF40" s="44"/>
      <c r="EG40" s="44"/>
      <c r="EH40" s="44"/>
      <c r="EI40" s="44"/>
      <c r="EJ40" s="44"/>
      <c r="EK40" s="44"/>
      <c r="EL40" s="44"/>
      <c r="EM40" s="44"/>
      <c r="EN40" s="44"/>
      <c r="EO40" s="44"/>
      <c r="EP40" s="44"/>
      <c r="EQ40" s="44"/>
      <c r="ER40" s="44"/>
      <c r="ES40" s="44"/>
      <c r="ET40" s="44"/>
      <c r="EU40" s="44"/>
      <c r="EV40" s="44"/>
      <c r="EW40" s="44"/>
      <c r="EX40" s="44"/>
      <c r="EY40" s="44"/>
      <c r="EZ40" s="44"/>
      <c r="FA40" s="44"/>
      <c r="FB40" s="44"/>
      <c r="FC40" s="44"/>
      <c r="FD40" s="44"/>
      <c r="FE40" s="44"/>
      <c r="FF40" s="44"/>
      <c r="FG40" s="44"/>
      <c r="FH40" s="44"/>
      <c r="FI40" s="44"/>
      <c r="FJ40" s="44"/>
      <c r="FK40" s="44"/>
      <c r="FL40" s="44"/>
      <c r="FM40" s="44"/>
      <c r="FN40" s="44"/>
      <c r="FO40" s="44"/>
      <c r="FP40" s="44"/>
      <c r="FQ40" s="44"/>
      <c r="FR40" s="44"/>
      <c r="FS40" s="44"/>
      <c r="FT40" s="44"/>
      <c r="FU40" s="44"/>
      <c r="FV40" s="44"/>
      <c r="FW40" s="44"/>
      <c r="FX40" s="44"/>
      <c r="FY40" s="44"/>
      <c r="FZ40" s="44"/>
      <c r="GA40" s="44"/>
      <c r="GB40" s="44"/>
      <c r="GC40" s="44"/>
      <c r="GD40" s="44"/>
      <c r="GE40" s="44"/>
      <c r="GF40" s="44"/>
      <c r="GG40" s="44"/>
      <c r="GH40" s="44"/>
      <c r="GI40" s="44"/>
      <c r="GJ40" s="44"/>
      <c r="GK40" s="44"/>
      <c r="GL40" s="44"/>
      <c r="GM40" s="44"/>
      <c r="GN40" s="44"/>
      <c r="GO40" s="44"/>
      <c r="GP40" s="44"/>
      <c r="GQ40" s="44"/>
      <c r="GR40" s="44"/>
      <c r="GS40" s="44"/>
      <c r="GT40" s="44"/>
      <c r="GU40" s="44"/>
      <c r="GV40" s="44"/>
      <c r="GW40" s="44"/>
      <c r="GX40" s="44"/>
      <c r="GY40" s="44"/>
      <c r="GZ40" s="44"/>
      <c r="HA40" s="44"/>
      <c r="HB40" s="44"/>
      <c r="HC40" s="44"/>
      <c r="HD40" s="44"/>
      <c r="HE40" s="44"/>
      <c r="HF40" s="44"/>
      <c r="HG40" s="44"/>
      <c r="HH40" s="44"/>
      <c r="HI40" s="44"/>
      <c r="HJ40" s="44"/>
      <c r="HK40" s="44"/>
      <c r="HL40" s="44"/>
      <c r="HM40" s="44"/>
      <c r="HN40" s="44"/>
      <c r="HO40" s="44"/>
      <c r="HP40" s="44"/>
      <c r="HQ40" s="44"/>
      <c r="HR40" s="44"/>
      <c r="HS40" s="44"/>
      <c r="HT40" s="44"/>
      <c r="HU40" s="44"/>
      <c r="HV40" s="44"/>
      <c r="HW40" s="44"/>
      <c r="HX40" s="44"/>
      <c r="HY40" s="44"/>
      <c r="HZ40" s="44"/>
      <c r="IA40" s="44"/>
      <c r="IB40" s="44"/>
      <c r="IC40" s="44"/>
      <c r="ID40" s="44"/>
      <c r="IE40" s="44"/>
      <c r="IF40" s="44"/>
      <c r="IG40" s="44"/>
      <c r="IH40" s="44"/>
      <c r="II40" s="44"/>
      <c r="IJ40" s="44"/>
      <c r="IK40" s="44"/>
      <c r="IL40" s="44"/>
      <c r="IM40" s="44"/>
      <c r="IN40" s="44"/>
      <c r="IO40" s="44"/>
      <c r="IP40" s="44"/>
      <c r="IQ40" s="44"/>
      <c r="IR40" s="44"/>
      <c r="IS40" s="44"/>
      <c r="IT40" s="44"/>
      <c r="IU40" s="44"/>
    </row>
    <row r="41" spans="1:255" ht="12.75" x14ac:dyDescent="0.2">
      <c r="A41" s="42">
        <f t="shared" si="0"/>
        <v>32</v>
      </c>
      <c r="B41" s="79"/>
      <c r="C41" s="79"/>
      <c r="D41" s="79"/>
      <c r="E41" s="90">
        <f t="shared" si="2"/>
        <v>32</v>
      </c>
      <c r="F41" s="93"/>
      <c r="G41" s="94"/>
      <c r="H41" s="94"/>
      <c r="I41" s="94"/>
      <c r="J41" s="42">
        <f t="shared" si="1"/>
        <v>32</v>
      </c>
      <c r="K41" s="43"/>
      <c r="L41" s="44"/>
      <c r="M41" s="44"/>
      <c r="N41" s="44"/>
      <c r="O41" s="44"/>
      <c r="P41" s="44"/>
      <c r="Q41" s="44"/>
      <c r="R41" s="44"/>
      <c r="S41" s="44"/>
      <c r="T41" s="44"/>
      <c r="U41" s="44"/>
      <c r="V41" s="44"/>
      <c r="W41" s="44"/>
      <c r="X41" s="44"/>
      <c r="Y41" s="44"/>
      <c r="Z41" s="44"/>
      <c r="AA41" s="44"/>
      <c r="AB41" s="44"/>
      <c r="AC41" s="44"/>
      <c r="AD41" s="44"/>
      <c r="AE41" s="44"/>
      <c r="AF41" s="44"/>
      <c r="AG41" s="44"/>
      <c r="AH41" s="44"/>
      <c r="AI41" s="44"/>
      <c r="AJ41" s="44"/>
      <c r="AK41" s="44"/>
      <c r="AL41" s="44"/>
      <c r="AM41" s="44"/>
      <c r="AN41" s="44"/>
      <c r="AO41" s="44"/>
      <c r="AP41" s="44"/>
      <c r="AQ41" s="44"/>
      <c r="AR41" s="44"/>
      <c r="AS41" s="44"/>
      <c r="AT41" s="44"/>
      <c r="AU41" s="44"/>
      <c r="AV41" s="44"/>
      <c r="AW41" s="44"/>
      <c r="AX41" s="44"/>
      <c r="AY41" s="44"/>
      <c r="AZ41" s="44"/>
      <c r="BA41" s="44"/>
      <c r="BB41" s="44"/>
      <c r="BC41" s="44"/>
      <c r="BD41" s="44"/>
      <c r="BE41" s="44"/>
      <c r="BF41" s="44"/>
      <c r="BG41" s="44"/>
      <c r="BH41" s="44"/>
      <c r="BI41" s="44"/>
      <c r="BJ41" s="44"/>
      <c r="BK41" s="44"/>
      <c r="BL41" s="44"/>
      <c r="BM41" s="44"/>
      <c r="BN41" s="44"/>
      <c r="BO41" s="44"/>
      <c r="BP41" s="44"/>
      <c r="BQ41" s="44"/>
      <c r="BR41" s="44"/>
      <c r="BS41" s="44"/>
      <c r="BT41" s="44"/>
      <c r="BU41" s="44"/>
      <c r="BV41" s="44"/>
      <c r="BW41" s="44"/>
      <c r="BX41" s="44"/>
      <c r="BY41" s="44"/>
      <c r="BZ41" s="44"/>
      <c r="CA41" s="44"/>
      <c r="CB41" s="44"/>
      <c r="CC41" s="44"/>
      <c r="CD41" s="44"/>
      <c r="CE41" s="44"/>
      <c r="CF41" s="44"/>
      <c r="CG41" s="44"/>
      <c r="CH41" s="44"/>
      <c r="CI41" s="44"/>
      <c r="CJ41" s="44"/>
      <c r="CK41" s="44"/>
      <c r="CL41" s="44"/>
      <c r="CM41" s="44"/>
      <c r="CN41" s="44"/>
      <c r="CO41" s="44"/>
      <c r="CP41" s="44"/>
      <c r="CQ41" s="44"/>
      <c r="CR41" s="44"/>
      <c r="CS41" s="44"/>
      <c r="CT41" s="44"/>
      <c r="CU41" s="44"/>
      <c r="CV41" s="44"/>
      <c r="CW41" s="44"/>
      <c r="CX41" s="44"/>
      <c r="CY41" s="44"/>
      <c r="CZ41" s="44"/>
      <c r="DA41" s="44"/>
      <c r="DB41" s="44"/>
      <c r="DC41" s="44"/>
      <c r="DD41" s="44"/>
      <c r="DE41" s="44"/>
      <c r="DF41" s="44"/>
      <c r="DG41" s="44"/>
      <c r="DH41" s="44"/>
      <c r="DI41" s="44"/>
      <c r="DJ41" s="44"/>
      <c r="DK41" s="44"/>
      <c r="DL41" s="44"/>
      <c r="DM41" s="44"/>
      <c r="DN41" s="44"/>
      <c r="DO41" s="44"/>
      <c r="DP41" s="44"/>
      <c r="DQ41" s="44"/>
      <c r="DR41" s="44"/>
      <c r="DS41" s="44"/>
      <c r="DT41" s="44"/>
      <c r="DU41" s="44"/>
      <c r="DV41" s="44"/>
      <c r="DW41" s="44"/>
      <c r="DX41" s="44"/>
      <c r="DY41" s="44"/>
      <c r="DZ41" s="44"/>
      <c r="EA41" s="44"/>
      <c r="EB41" s="44"/>
      <c r="EC41" s="44"/>
      <c r="ED41" s="44"/>
      <c r="EE41" s="44"/>
      <c r="EF41" s="44"/>
      <c r="EG41" s="44"/>
      <c r="EH41" s="44"/>
      <c r="EI41" s="44"/>
      <c r="EJ41" s="44"/>
      <c r="EK41" s="44"/>
      <c r="EL41" s="44"/>
      <c r="EM41" s="44"/>
      <c r="EN41" s="44"/>
      <c r="EO41" s="44"/>
      <c r="EP41" s="44"/>
      <c r="EQ41" s="44"/>
      <c r="ER41" s="44"/>
      <c r="ES41" s="44"/>
      <c r="ET41" s="44"/>
      <c r="EU41" s="44"/>
      <c r="EV41" s="44"/>
      <c r="EW41" s="44"/>
      <c r="EX41" s="44"/>
      <c r="EY41" s="44"/>
      <c r="EZ41" s="44"/>
      <c r="FA41" s="44"/>
      <c r="FB41" s="44"/>
      <c r="FC41" s="44"/>
      <c r="FD41" s="44"/>
      <c r="FE41" s="44"/>
      <c r="FF41" s="44"/>
      <c r="FG41" s="44"/>
      <c r="FH41" s="44"/>
      <c r="FI41" s="44"/>
      <c r="FJ41" s="44"/>
      <c r="FK41" s="44"/>
      <c r="FL41" s="44"/>
      <c r="FM41" s="44"/>
      <c r="FN41" s="44"/>
      <c r="FO41" s="44"/>
      <c r="FP41" s="44"/>
      <c r="FQ41" s="44"/>
      <c r="FR41" s="44"/>
      <c r="FS41" s="44"/>
      <c r="FT41" s="44"/>
      <c r="FU41" s="44"/>
      <c r="FV41" s="44"/>
      <c r="FW41" s="44"/>
      <c r="FX41" s="44"/>
      <c r="FY41" s="44"/>
      <c r="FZ41" s="44"/>
      <c r="GA41" s="44"/>
      <c r="GB41" s="44"/>
      <c r="GC41" s="44"/>
      <c r="GD41" s="44"/>
      <c r="GE41" s="44"/>
      <c r="GF41" s="44"/>
      <c r="GG41" s="44"/>
      <c r="GH41" s="44"/>
      <c r="GI41" s="44"/>
      <c r="GJ41" s="44"/>
      <c r="GK41" s="44"/>
      <c r="GL41" s="44"/>
      <c r="GM41" s="44"/>
      <c r="GN41" s="44"/>
      <c r="GO41" s="44"/>
      <c r="GP41" s="44"/>
      <c r="GQ41" s="44"/>
      <c r="GR41" s="44"/>
      <c r="GS41" s="44"/>
      <c r="GT41" s="44"/>
      <c r="GU41" s="44"/>
      <c r="GV41" s="44"/>
      <c r="GW41" s="44"/>
      <c r="GX41" s="44"/>
      <c r="GY41" s="44"/>
      <c r="GZ41" s="44"/>
      <c r="HA41" s="44"/>
      <c r="HB41" s="44"/>
      <c r="HC41" s="44"/>
      <c r="HD41" s="44"/>
      <c r="HE41" s="44"/>
      <c r="HF41" s="44"/>
      <c r="HG41" s="44"/>
      <c r="HH41" s="44"/>
      <c r="HI41" s="44"/>
      <c r="HJ41" s="44"/>
      <c r="HK41" s="44"/>
      <c r="HL41" s="44"/>
      <c r="HM41" s="44"/>
      <c r="HN41" s="44"/>
      <c r="HO41" s="44"/>
      <c r="HP41" s="44"/>
      <c r="HQ41" s="44"/>
      <c r="HR41" s="44"/>
      <c r="HS41" s="44"/>
      <c r="HT41" s="44"/>
      <c r="HU41" s="44"/>
      <c r="HV41" s="44"/>
      <c r="HW41" s="44"/>
      <c r="HX41" s="44"/>
      <c r="HY41" s="44"/>
      <c r="HZ41" s="44"/>
      <c r="IA41" s="44"/>
      <c r="IB41" s="44"/>
      <c r="IC41" s="44"/>
      <c r="ID41" s="44"/>
      <c r="IE41" s="44"/>
      <c r="IF41" s="44"/>
      <c r="IG41" s="44"/>
      <c r="IH41" s="44"/>
      <c r="II41" s="44"/>
      <c r="IJ41" s="44"/>
      <c r="IK41" s="44"/>
      <c r="IL41" s="44"/>
      <c r="IM41" s="44"/>
      <c r="IN41" s="44"/>
      <c r="IO41" s="44"/>
      <c r="IP41" s="44"/>
      <c r="IQ41" s="44"/>
      <c r="IR41" s="44"/>
      <c r="IS41" s="44"/>
      <c r="IT41" s="44"/>
      <c r="IU41" s="44"/>
    </row>
    <row r="42" spans="1:255" ht="12.75" x14ac:dyDescent="0.2">
      <c r="A42" s="42">
        <f t="shared" si="0"/>
        <v>33</v>
      </c>
      <c r="B42" s="94">
        <f>SUM(B14+B21+B28+B35)</f>
        <v>745549</v>
      </c>
      <c r="C42" s="94">
        <f>SUM(C14+C21+C28+C35)</f>
        <v>693271</v>
      </c>
      <c r="D42" s="92">
        <f>SUM(D14+D21+D28+D35)</f>
        <v>887942</v>
      </c>
      <c r="E42" s="90">
        <f t="shared" si="2"/>
        <v>33</v>
      </c>
      <c r="F42" s="95" t="s">
        <v>122</v>
      </c>
      <c r="G42" s="109">
        <f>SUM(G14+G21+G28+G35)</f>
        <v>969081</v>
      </c>
      <c r="H42" s="126">
        <f>SUM(H14+H21+H28+H35+H40)</f>
        <v>969081</v>
      </c>
      <c r="I42" s="146">
        <f>SUM(I14+I21+I28+I35+I40)</f>
        <v>0</v>
      </c>
      <c r="J42" s="42">
        <f t="shared" si="1"/>
        <v>33</v>
      </c>
      <c r="K42" s="43"/>
      <c r="L42" s="44"/>
      <c r="M42" s="44"/>
      <c r="N42" s="44"/>
      <c r="O42" s="44"/>
      <c r="P42" s="44"/>
      <c r="Q42" s="44"/>
      <c r="R42" s="44"/>
      <c r="S42" s="44"/>
      <c r="T42" s="44"/>
      <c r="U42" s="44"/>
      <c r="V42" s="44"/>
      <c r="W42" s="44"/>
      <c r="X42" s="44"/>
      <c r="Y42" s="44"/>
      <c r="Z42" s="44"/>
      <c r="AA42" s="44"/>
      <c r="AB42" s="44"/>
      <c r="AC42" s="44"/>
      <c r="AD42" s="44"/>
      <c r="AE42" s="44"/>
      <c r="AF42" s="44"/>
      <c r="AG42" s="44"/>
      <c r="AH42" s="44"/>
      <c r="AI42" s="44"/>
      <c r="AJ42" s="44"/>
      <c r="AK42" s="44"/>
      <c r="AL42" s="44"/>
      <c r="AM42" s="44"/>
      <c r="AN42" s="44"/>
      <c r="AO42" s="44"/>
      <c r="AP42" s="44"/>
      <c r="AQ42" s="44"/>
      <c r="AR42" s="44"/>
      <c r="AS42" s="44"/>
      <c r="AT42" s="44"/>
      <c r="AU42" s="44"/>
      <c r="AV42" s="44"/>
      <c r="AW42" s="44"/>
      <c r="AX42" s="44"/>
      <c r="AY42" s="44"/>
      <c r="AZ42" s="44"/>
      <c r="BA42" s="44"/>
      <c r="BB42" s="44"/>
      <c r="BC42" s="44"/>
      <c r="BD42" s="44"/>
      <c r="BE42" s="44"/>
      <c r="BF42" s="44"/>
      <c r="BG42" s="44"/>
      <c r="BH42" s="44"/>
      <c r="BI42" s="44"/>
      <c r="BJ42" s="44"/>
      <c r="BK42" s="44"/>
      <c r="BL42" s="44"/>
      <c r="BM42" s="44"/>
      <c r="BN42" s="44"/>
      <c r="BO42" s="44"/>
      <c r="BP42" s="44"/>
      <c r="BQ42" s="44"/>
      <c r="BR42" s="44"/>
      <c r="BS42" s="44"/>
      <c r="BT42" s="44"/>
      <c r="BU42" s="44"/>
      <c r="BV42" s="44"/>
      <c r="BW42" s="44"/>
      <c r="BX42" s="44"/>
      <c r="BY42" s="44"/>
      <c r="BZ42" s="44"/>
      <c r="CA42" s="44"/>
      <c r="CB42" s="44"/>
      <c r="CC42" s="44"/>
      <c r="CD42" s="44"/>
      <c r="CE42" s="44"/>
      <c r="CF42" s="44"/>
      <c r="CG42" s="44"/>
      <c r="CH42" s="44"/>
      <c r="CI42" s="44"/>
      <c r="CJ42" s="44"/>
      <c r="CK42" s="44"/>
      <c r="CL42" s="44"/>
      <c r="CM42" s="44"/>
      <c r="CN42" s="44"/>
      <c r="CO42" s="44"/>
      <c r="CP42" s="44"/>
      <c r="CQ42" s="44"/>
      <c r="CR42" s="44"/>
      <c r="CS42" s="44"/>
      <c r="CT42" s="44"/>
      <c r="CU42" s="44"/>
      <c r="CV42" s="44"/>
      <c r="CW42" s="44"/>
      <c r="CX42" s="44"/>
      <c r="CY42" s="44"/>
      <c r="CZ42" s="44"/>
      <c r="DA42" s="44"/>
      <c r="DB42" s="44"/>
      <c r="DC42" s="44"/>
      <c r="DD42" s="44"/>
      <c r="DE42" s="44"/>
      <c r="DF42" s="44"/>
      <c r="DG42" s="44"/>
      <c r="DH42" s="44"/>
      <c r="DI42" s="44"/>
      <c r="DJ42" s="44"/>
      <c r="DK42" s="44"/>
      <c r="DL42" s="44"/>
      <c r="DM42" s="44"/>
      <c r="DN42" s="44"/>
      <c r="DO42" s="44"/>
      <c r="DP42" s="44"/>
      <c r="DQ42" s="44"/>
      <c r="DR42" s="44"/>
      <c r="DS42" s="44"/>
      <c r="DT42" s="44"/>
      <c r="DU42" s="44"/>
      <c r="DV42" s="44"/>
      <c r="DW42" s="44"/>
      <c r="DX42" s="44"/>
      <c r="DY42" s="44"/>
      <c r="DZ42" s="44"/>
      <c r="EA42" s="44"/>
      <c r="EB42" s="44"/>
      <c r="EC42" s="44"/>
      <c r="ED42" s="44"/>
      <c r="EE42" s="44"/>
      <c r="EF42" s="44"/>
      <c r="EG42" s="44"/>
      <c r="EH42" s="44"/>
      <c r="EI42" s="44"/>
      <c r="EJ42" s="44"/>
      <c r="EK42" s="44"/>
      <c r="EL42" s="44"/>
      <c r="EM42" s="44"/>
      <c r="EN42" s="44"/>
      <c r="EO42" s="44"/>
      <c r="EP42" s="44"/>
      <c r="EQ42" s="44"/>
      <c r="ER42" s="44"/>
      <c r="ES42" s="44"/>
      <c r="ET42" s="44"/>
      <c r="EU42" s="44"/>
      <c r="EV42" s="44"/>
      <c r="EW42" s="44"/>
      <c r="EX42" s="44"/>
      <c r="EY42" s="44"/>
      <c r="EZ42" s="44"/>
      <c r="FA42" s="44"/>
      <c r="FB42" s="44"/>
      <c r="FC42" s="44"/>
      <c r="FD42" s="44"/>
      <c r="FE42" s="44"/>
      <c r="FF42" s="44"/>
      <c r="FG42" s="44"/>
      <c r="FH42" s="44"/>
      <c r="FI42" s="44"/>
      <c r="FJ42" s="44"/>
      <c r="FK42" s="44"/>
      <c r="FL42" s="44"/>
      <c r="FM42" s="44"/>
      <c r="FN42" s="44"/>
      <c r="FO42" s="44"/>
      <c r="FP42" s="44"/>
      <c r="FQ42" s="44"/>
      <c r="FR42" s="44"/>
      <c r="FS42" s="44"/>
      <c r="FT42" s="44"/>
      <c r="FU42" s="44"/>
      <c r="FV42" s="44"/>
      <c r="FW42" s="44"/>
      <c r="FX42" s="44"/>
      <c r="FY42" s="44"/>
      <c r="FZ42" s="44"/>
      <c r="GA42" s="44"/>
      <c r="GB42" s="44"/>
      <c r="GC42" s="44"/>
      <c r="GD42" s="44"/>
      <c r="GE42" s="44"/>
      <c r="GF42" s="44"/>
      <c r="GG42" s="44"/>
      <c r="GH42" s="44"/>
      <c r="GI42" s="44"/>
      <c r="GJ42" s="44"/>
      <c r="GK42" s="44"/>
      <c r="GL42" s="44"/>
      <c r="GM42" s="44"/>
      <c r="GN42" s="44"/>
      <c r="GO42" s="44"/>
      <c r="GP42" s="44"/>
      <c r="GQ42" s="44"/>
      <c r="GR42" s="44"/>
      <c r="GS42" s="44"/>
      <c r="GT42" s="44"/>
      <c r="GU42" s="44"/>
      <c r="GV42" s="44"/>
      <c r="GW42" s="44"/>
      <c r="GX42" s="44"/>
      <c r="GY42" s="44"/>
      <c r="GZ42" s="44"/>
      <c r="HA42" s="44"/>
      <c r="HB42" s="44"/>
      <c r="HC42" s="44"/>
      <c r="HD42" s="44"/>
      <c r="HE42" s="44"/>
      <c r="HF42" s="44"/>
      <c r="HG42" s="44"/>
      <c r="HH42" s="44"/>
      <c r="HI42" s="44"/>
      <c r="HJ42" s="44"/>
      <c r="HK42" s="44"/>
      <c r="HL42" s="44"/>
      <c r="HM42" s="44"/>
      <c r="HN42" s="44"/>
      <c r="HO42" s="44"/>
      <c r="HP42" s="44"/>
      <c r="HQ42" s="44"/>
      <c r="HR42" s="44"/>
      <c r="HS42" s="44"/>
      <c r="HT42" s="44"/>
      <c r="HU42" s="44"/>
      <c r="HV42" s="44"/>
      <c r="HW42" s="44"/>
      <c r="HX42" s="44"/>
      <c r="HY42" s="44"/>
      <c r="HZ42" s="44"/>
      <c r="IA42" s="44"/>
      <c r="IB42" s="44"/>
      <c r="IC42" s="44"/>
      <c r="ID42" s="44"/>
      <c r="IE42" s="44"/>
      <c r="IF42" s="44"/>
      <c r="IG42" s="44"/>
      <c r="IH42" s="44"/>
      <c r="II42" s="44"/>
      <c r="IJ42" s="44"/>
      <c r="IK42" s="44"/>
      <c r="IL42" s="44"/>
      <c r="IM42" s="44"/>
      <c r="IN42" s="44"/>
      <c r="IO42" s="44"/>
      <c r="IP42" s="44"/>
      <c r="IQ42" s="44"/>
      <c r="IR42" s="44"/>
      <c r="IS42" s="44"/>
      <c r="IT42" s="44"/>
      <c r="IU42" s="44"/>
    </row>
    <row r="43" spans="1:255" ht="12.75" x14ac:dyDescent="0.2">
      <c r="A43" s="42">
        <f t="shared" si="0"/>
        <v>34</v>
      </c>
      <c r="B43" s="92">
        <v>355419</v>
      </c>
      <c r="C43" s="109">
        <v>330839</v>
      </c>
      <c r="D43" s="147">
        <v>326588</v>
      </c>
      <c r="E43" s="90">
        <f t="shared" si="2"/>
        <v>34</v>
      </c>
      <c r="F43" s="100" t="s">
        <v>15</v>
      </c>
      <c r="G43" s="92">
        <f>1058068-969081</f>
        <v>88987</v>
      </c>
      <c r="H43" s="92">
        <v>88987</v>
      </c>
      <c r="I43" s="92"/>
      <c r="J43" s="42">
        <f t="shared" si="1"/>
        <v>34</v>
      </c>
      <c r="K43" s="45"/>
      <c r="L43" s="46"/>
      <c r="M43" s="46"/>
      <c r="N43" s="46"/>
      <c r="O43" s="46"/>
      <c r="P43" s="46"/>
      <c r="Q43" s="46"/>
      <c r="R43" s="46"/>
      <c r="S43" s="46"/>
      <c r="T43" s="46"/>
      <c r="U43" s="46"/>
      <c r="V43" s="46"/>
      <c r="W43" s="46"/>
      <c r="X43" s="46"/>
      <c r="Y43" s="46"/>
      <c r="Z43" s="46"/>
      <c r="AA43" s="46"/>
      <c r="AB43" s="46"/>
      <c r="AC43" s="46"/>
      <c r="AD43" s="46"/>
      <c r="AE43" s="46"/>
      <c r="AF43" s="46"/>
      <c r="AG43" s="46"/>
      <c r="AH43" s="46"/>
      <c r="AI43" s="46"/>
      <c r="AJ43" s="46"/>
      <c r="AK43" s="46"/>
      <c r="AL43" s="46"/>
      <c r="AM43" s="46"/>
      <c r="AN43" s="46"/>
      <c r="AO43" s="46"/>
      <c r="AP43" s="46"/>
      <c r="AQ43" s="46"/>
      <c r="AR43" s="46"/>
      <c r="AS43" s="46"/>
      <c r="AT43" s="46"/>
      <c r="AU43" s="46"/>
      <c r="AV43" s="46"/>
      <c r="AW43" s="46"/>
      <c r="AX43" s="46"/>
      <c r="AY43" s="46"/>
      <c r="AZ43" s="46"/>
      <c r="BA43" s="46"/>
      <c r="BB43" s="46"/>
      <c r="BC43" s="46"/>
      <c r="BD43" s="46"/>
      <c r="BE43" s="46"/>
      <c r="BF43" s="46"/>
      <c r="BG43" s="46"/>
      <c r="BH43" s="46"/>
      <c r="BI43" s="46"/>
      <c r="BJ43" s="46"/>
      <c r="BK43" s="46"/>
      <c r="BL43" s="46"/>
      <c r="BM43" s="46"/>
      <c r="BN43" s="46"/>
      <c r="BO43" s="46"/>
      <c r="BP43" s="46"/>
      <c r="BQ43" s="46"/>
      <c r="BR43" s="46"/>
      <c r="BS43" s="46"/>
      <c r="BT43" s="46"/>
      <c r="BU43" s="46"/>
      <c r="BV43" s="46"/>
      <c r="BW43" s="46"/>
      <c r="BX43" s="46"/>
      <c r="BY43" s="46"/>
      <c r="BZ43" s="46"/>
      <c r="CA43" s="46"/>
      <c r="CB43" s="46"/>
      <c r="CC43" s="46"/>
      <c r="CD43" s="46"/>
      <c r="CE43" s="46"/>
      <c r="CF43" s="46"/>
      <c r="CG43" s="46"/>
      <c r="CH43" s="46"/>
      <c r="CI43" s="46"/>
      <c r="CJ43" s="46"/>
      <c r="CK43" s="46"/>
      <c r="CL43" s="46"/>
      <c r="CM43" s="46"/>
      <c r="CN43" s="46"/>
      <c r="CO43" s="46"/>
      <c r="CP43" s="46"/>
      <c r="CQ43" s="46"/>
      <c r="CR43" s="46"/>
      <c r="CS43" s="46"/>
      <c r="CT43" s="46"/>
      <c r="CU43" s="46"/>
      <c r="CV43" s="46"/>
      <c r="CW43" s="46"/>
      <c r="CX43" s="46"/>
      <c r="CY43" s="46"/>
      <c r="CZ43" s="46"/>
      <c r="DA43" s="46"/>
      <c r="DB43" s="46"/>
      <c r="DC43" s="46"/>
      <c r="DD43" s="46"/>
      <c r="DE43" s="46"/>
      <c r="DF43" s="46"/>
      <c r="DG43" s="46"/>
      <c r="DH43" s="46"/>
      <c r="DI43" s="46"/>
      <c r="DJ43" s="46"/>
      <c r="DK43" s="46"/>
      <c r="DL43" s="46"/>
      <c r="DM43" s="46"/>
      <c r="DN43" s="46"/>
      <c r="DO43" s="46"/>
      <c r="DP43" s="46"/>
      <c r="DQ43" s="46"/>
      <c r="DR43" s="46"/>
      <c r="DS43" s="46"/>
      <c r="DT43" s="46"/>
      <c r="DU43" s="46"/>
      <c r="DV43" s="46"/>
      <c r="DW43" s="46"/>
      <c r="DX43" s="46"/>
      <c r="DY43" s="46"/>
      <c r="DZ43" s="46"/>
      <c r="EA43" s="46"/>
      <c r="EB43" s="46"/>
      <c r="EC43" s="46"/>
      <c r="ED43" s="46"/>
      <c r="EE43" s="46"/>
      <c r="EF43" s="46"/>
      <c r="EG43" s="46"/>
      <c r="EH43" s="46"/>
      <c r="EI43" s="46"/>
      <c r="EJ43" s="46"/>
      <c r="EK43" s="46"/>
      <c r="EL43" s="46"/>
      <c r="EM43" s="46"/>
      <c r="EN43" s="46"/>
      <c r="EO43" s="46"/>
      <c r="EP43" s="46"/>
      <c r="EQ43" s="46"/>
      <c r="ER43" s="46"/>
      <c r="ES43" s="46"/>
      <c r="ET43" s="46"/>
      <c r="EU43" s="46"/>
      <c r="EV43" s="46"/>
      <c r="EW43" s="46"/>
      <c r="EX43" s="46"/>
      <c r="EY43" s="46"/>
      <c r="EZ43" s="46"/>
      <c r="FA43" s="46"/>
      <c r="FB43" s="46"/>
      <c r="FC43" s="46"/>
      <c r="FD43" s="46"/>
      <c r="FE43" s="46"/>
      <c r="FF43" s="46"/>
      <c r="FG43" s="46"/>
      <c r="FH43" s="46"/>
      <c r="FI43" s="46"/>
      <c r="FJ43" s="46"/>
      <c r="FK43" s="46"/>
      <c r="FL43" s="46"/>
      <c r="FM43" s="46"/>
      <c r="FN43" s="46"/>
      <c r="FO43" s="46"/>
      <c r="FP43" s="46"/>
      <c r="FQ43" s="46"/>
      <c r="FR43" s="46"/>
      <c r="FS43" s="46"/>
      <c r="FT43" s="46"/>
      <c r="FU43" s="46"/>
      <c r="FV43" s="46"/>
      <c r="FW43" s="46"/>
      <c r="FX43" s="46"/>
      <c r="FY43" s="46"/>
      <c r="FZ43" s="46"/>
      <c r="GA43" s="46"/>
      <c r="GB43" s="46"/>
      <c r="GC43" s="46"/>
      <c r="GD43" s="46"/>
      <c r="GE43" s="46"/>
      <c r="GF43" s="46"/>
      <c r="GG43" s="46"/>
      <c r="GH43" s="46"/>
      <c r="GI43" s="46"/>
      <c r="GJ43" s="46"/>
      <c r="GK43" s="46"/>
      <c r="GL43" s="46"/>
      <c r="GM43" s="46"/>
      <c r="GN43" s="46"/>
      <c r="GO43" s="46"/>
      <c r="GP43" s="46"/>
      <c r="GQ43" s="46"/>
      <c r="GR43" s="46"/>
      <c r="GS43" s="46"/>
      <c r="GT43" s="46"/>
      <c r="GU43" s="46"/>
      <c r="GV43" s="46"/>
      <c r="GW43" s="46"/>
      <c r="GX43" s="46"/>
      <c r="GY43" s="46"/>
      <c r="GZ43" s="46"/>
      <c r="HA43" s="46"/>
      <c r="HB43" s="46"/>
      <c r="HC43" s="46"/>
      <c r="HD43" s="46"/>
      <c r="HE43" s="46"/>
      <c r="HF43" s="46"/>
      <c r="HG43" s="46"/>
      <c r="HH43" s="46"/>
      <c r="HI43" s="46"/>
      <c r="HJ43" s="46"/>
      <c r="HK43" s="46"/>
      <c r="HL43" s="46"/>
      <c r="HM43" s="46"/>
      <c r="HN43" s="46"/>
      <c r="HO43" s="46"/>
      <c r="HP43" s="46"/>
      <c r="HQ43" s="46"/>
      <c r="HR43" s="46"/>
      <c r="HS43" s="46"/>
      <c r="HT43" s="46"/>
      <c r="HU43" s="46"/>
      <c r="HV43" s="46"/>
      <c r="HW43" s="46"/>
      <c r="HX43" s="46"/>
      <c r="HY43" s="46"/>
      <c r="HZ43" s="46"/>
      <c r="IA43" s="46"/>
      <c r="IB43" s="46"/>
      <c r="IC43" s="46"/>
      <c r="ID43" s="46"/>
      <c r="IE43" s="46"/>
      <c r="IF43" s="46"/>
      <c r="IG43" s="46"/>
      <c r="IH43" s="46"/>
      <c r="II43" s="46"/>
      <c r="IJ43" s="46"/>
      <c r="IK43" s="46"/>
      <c r="IL43" s="46"/>
      <c r="IM43" s="46"/>
      <c r="IN43" s="46"/>
      <c r="IO43" s="46"/>
      <c r="IP43" s="46"/>
      <c r="IQ43" s="46"/>
      <c r="IR43" s="46"/>
      <c r="IS43" s="46"/>
      <c r="IT43" s="46"/>
      <c r="IU43" s="46"/>
    </row>
    <row r="44" spans="1:255" ht="13.5" thickBot="1" x14ac:dyDescent="0.25">
      <c r="A44" s="42">
        <f t="shared" si="0"/>
        <v>35</v>
      </c>
      <c r="B44" s="101">
        <f>SUM(B42:B43)</f>
        <v>1100968</v>
      </c>
      <c r="C44" s="101">
        <f>SUM(C42:C43)</f>
        <v>1024110</v>
      </c>
      <c r="D44" s="148">
        <f>SUM(D42:D43)</f>
        <v>1214530</v>
      </c>
      <c r="E44" s="90">
        <f t="shared" si="2"/>
        <v>35</v>
      </c>
      <c r="F44" s="110" t="s">
        <v>145</v>
      </c>
      <c r="G44" s="101">
        <f>G42+G43</f>
        <v>1058068</v>
      </c>
      <c r="H44" s="101">
        <f>H42+H43</f>
        <v>1058068</v>
      </c>
      <c r="I44" s="101">
        <f>I42+I43</f>
        <v>0</v>
      </c>
      <c r="J44" s="42">
        <f t="shared" si="1"/>
        <v>35</v>
      </c>
      <c r="K44" s="45"/>
      <c r="L44" s="46"/>
      <c r="M44" s="46"/>
      <c r="N44" s="46"/>
      <c r="O44" s="46"/>
      <c r="P44" s="46"/>
      <c r="Q44" s="46"/>
      <c r="R44" s="46"/>
      <c r="S44" s="46"/>
      <c r="T44" s="46"/>
      <c r="U44" s="46"/>
      <c r="V44" s="46"/>
      <c r="W44" s="46"/>
      <c r="X44" s="46"/>
      <c r="Y44" s="46"/>
      <c r="Z44" s="46"/>
      <c r="AA44" s="46"/>
      <c r="AB44" s="46"/>
      <c r="AC44" s="46"/>
      <c r="AD44" s="46"/>
      <c r="AE44" s="46"/>
      <c r="AF44" s="46"/>
      <c r="AG44" s="46"/>
      <c r="AH44" s="46"/>
      <c r="AI44" s="46"/>
      <c r="AJ44" s="46"/>
      <c r="AK44" s="46"/>
      <c r="AL44" s="46"/>
      <c r="AM44" s="46"/>
      <c r="AN44" s="46"/>
      <c r="AO44" s="46"/>
      <c r="AP44" s="46"/>
      <c r="AQ44" s="46"/>
      <c r="AR44" s="46"/>
      <c r="AS44" s="46"/>
      <c r="AT44" s="46"/>
      <c r="AU44" s="46"/>
      <c r="AV44" s="46"/>
      <c r="AW44" s="46"/>
      <c r="AX44" s="46"/>
      <c r="AY44" s="46"/>
      <c r="AZ44" s="46"/>
      <c r="BA44" s="46"/>
      <c r="BB44" s="46"/>
      <c r="BC44" s="46"/>
      <c r="BD44" s="46"/>
      <c r="BE44" s="46"/>
      <c r="BF44" s="46"/>
      <c r="BG44" s="46"/>
      <c r="BH44" s="46"/>
      <c r="BI44" s="46"/>
      <c r="BJ44" s="46"/>
      <c r="BK44" s="46"/>
      <c r="BL44" s="46"/>
      <c r="BM44" s="46"/>
      <c r="BN44" s="46"/>
      <c r="BO44" s="46"/>
      <c r="BP44" s="46"/>
      <c r="BQ44" s="46"/>
      <c r="BR44" s="46"/>
      <c r="BS44" s="46"/>
      <c r="BT44" s="46"/>
      <c r="BU44" s="46"/>
      <c r="BV44" s="46"/>
      <c r="BW44" s="46"/>
      <c r="BX44" s="46"/>
      <c r="BY44" s="46"/>
      <c r="BZ44" s="46"/>
      <c r="CA44" s="46"/>
      <c r="CB44" s="46"/>
      <c r="CC44" s="46"/>
      <c r="CD44" s="46"/>
      <c r="CE44" s="46"/>
      <c r="CF44" s="46"/>
      <c r="CG44" s="46"/>
      <c r="CH44" s="46"/>
      <c r="CI44" s="46"/>
      <c r="CJ44" s="46"/>
      <c r="CK44" s="46"/>
      <c r="CL44" s="46"/>
      <c r="CM44" s="46"/>
      <c r="CN44" s="46"/>
      <c r="CO44" s="46"/>
      <c r="CP44" s="46"/>
      <c r="CQ44" s="46"/>
      <c r="CR44" s="46"/>
      <c r="CS44" s="46"/>
      <c r="CT44" s="46"/>
      <c r="CU44" s="46"/>
      <c r="CV44" s="46"/>
      <c r="CW44" s="46"/>
      <c r="CX44" s="46"/>
      <c r="CY44" s="46"/>
      <c r="CZ44" s="46"/>
      <c r="DA44" s="46"/>
      <c r="DB44" s="46"/>
      <c r="DC44" s="46"/>
      <c r="DD44" s="46"/>
      <c r="DE44" s="46"/>
      <c r="DF44" s="46"/>
      <c r="DG44" s="46"/>
      <c r="DH44" s="46"/>
      <c r="DI44" s="46"/>
      <c r="DJ44" s="46"/>
      <c r="DK44" s="46"/>
      <c r="DL44" s="46"/>
      <c r="DM44" s="46"/>
      <c r="DN44" s="46"/>
      <c r="DO44" s="46"/>
      <c r="DP44" s="46"/>
      <c r="DQ44" s="46"/>
      <c r="DR44" s="46"/>
      <c r="DS44" s="46"/>
      <c r="DT44" s="46"/>
      <c r="DU44" s="46"/>
      <c r="DV44" s="46"/>
      <c r="DW44" s="46"/>
      <c r="DX44" s="46"/>
      <c r="DY44" s="46"/>
      <c r="DZ44" s="46"/>
      <c r="EA44" s="46"/>
      <c r="EB44" s="46"/>
      <c r="EC44" s="46"/>
      <c r="ED44" s="46"/>
      <c r="EE44" s="46"/>
      <c r="EF44" s="46"/>
      <c r="EG44" s="46"/>
      <c r="EH44" s="46"/>
      <c r="EI44" s="46"/>
      <c r="EJ44" s="46"/>
      <c r="EK44" s="46"/>
      <c r="EL44" s="46"/>
      <c r="EM44" s="46"/>
      <c r="EN44" s="46"/>
      <c r="EO44" s="46"/>
      <c r="EP44" s="46"/>
      <c r="EQ44" s="46"/>
      <c r="ER44" s="46"/>
      <c r="ES44" s="46"/>
      <c r="ET44" s="46"/>
      <c r="EU44" s="46"/>
      <c r="EV44" s="46"/>
      <c r="EW44" s="46"/>
      <c r="EX44" s="46"/>
      <c r="EY44" s="46"/>
      <c r="EZ44" s="46"/>
      <c r="FA44" s="46"/>
      <c r="FB44" s="46"/>
      <c r="FC44" s="46"/>
      <c r="FD44" s="46"/>
      <c r="FE44" s="46"/>
      <c r="FF44" s="46"/>
      <c r="FG44" s="46"/>
      <c r="FH44" s="46"/>
      <c r="FI44" s="46"/>
      <c r="FJ44" s="46"/>
      <c r="FK44" s="46"/>
      <c r="FL44" s="46"/>
      <c r="FM44" s="46"/>
      <c r="FN44" s="46"/>
      <c r="FO44" s="46"/>
      <c r="FP44" s="46"/>
      <c r="FQ44" s="46"/>
      <c r="FR44" s="46"/>
      <c r="FS44" s="46"/>
      <c r="FT44" s="46"/>
      <c r="FU44" s="46"/>
      <c r="FV44" s="46"/>
      <c r="FW44" s="46"/>
      <c r="FX44" s="46"/>
      <c r="FY44" s="46"/>
      <c r="FZ44" s="46"/>
      <c r="GA44" s="46"/>
      <c r="GB44" s="46"/>
      <c r="GC44" s="46"/>
      <c r="GD44" s="46"/>
      <c r="GE44" s="46"/>
      <c r="GF44" s="46"/>
      <c r="GG44" s="46"/>
      <c r="GH44" s="46"/>
      <c r="GI44" s="46"/>
      <c r="GJ44" s="46"/>
      <c r="GK44" s="46"/>
      <c r="GL44" s="46"/>
      <c r="GM44" s="46"/>
      <c r="GN44" s="46"/>
      <c r="GO44" s="46"/>
      <c r="GP44" s="46"/>
      <c r="GQ44" s="46"/>
      <c r="GR44" s="46"/>
      <c r="GS44" s="46"/>
      <c r="GT44" s="46"/>
      <c r="GU44" s="46"/>
      <c r="GV44" s="46"/>
      <c r="GW44" s="46"/>
      <c r="GX44" s="46"/>
      <c r="GY44" s="46"/>
      <c r="GZ44" s="46"/>
      <c r="HA44" s="46"/>
      <c r="HB44" s="46"/>
      <c r="HC44" s="46"/>
      <c r="HD44" s="46"/>
      <c r="HE44" s="46"/>
      <c r="HF44" s="46"/>
      <c r="HG44" s="46"/>
      <c r="HH44" s="46"/>
      <c r="HI44" s="46"/>
      <c r="HJ44" s="46"/>
      <c r="HK44" s="46"/>
      <c r="HL44" s="46"/>
      <c r="HM44" s="46"/>
      <c r="HN44" s="46"/>
      <c r="HO44" s="46"/>
      <c r="HP44" s="46"/>
      <c r="HQ44" s="46"/>
      <c r="HR44" s="46"/>
      <c r="HS44" s="46"/>
      <c r="HT44" s="46"/>
      <c r="HU44" s="46"/>
      <c r="HV44" s="46"/>
      <c r="HW44" s="46"/>
      <c r="HX44" s="46"/>
      <c r="HY44" s="46"/>
      <c r="HZ44" s="46"/>
      <c r="IA44" s="46"/>
      <c r="IB44" s="46"/>
      <c r="IC44" s="46"/>
      <c r="ID44" s="46"/>
      <c r="IE44" s="46"/>
      <c r="IF44" s="46"/>
      <c r="IG44" s="46"/>
      <c r="IH44" s="46"/>
      <c r="II44" s="46"/>
      <c r="IJ44" s="46"/>
      <c r="IK44" s="46"/>
      <c r="IL44" s="46"/>
      <c r="IM44" s="46"/>
      <c r="IN44" s="46"/>
      <c r="IO44" s="46"/>
      <c r="IP44" s="46"/>
      <c r="IQ44" s="46"/>
      <c r="IR44" s="46"/>
      <c r="IS44" s="46"/>
      <c r="IT44" s="46"/>
      <c r="IU44" s="46"/>
    </row>
    <row r="45" spans="1:255" x14ac:dyDescent="0.25">
      <c r="D45" s="34" t="s">
        <v>156</v>
      </c>
      <c r="I45" s="34" t="s">
        <v>115</v>
      </c>
    </row>
    <row r="46" spans="1:255" x14ac:dyDescent="0.25"/>
    <row r="47" spans="1:255" x14ac:dyDescent="0.25"/>
    <row r="48" spans="1:255" x14ac:dyDescent="0.25"/>
    <row r="49" x14ac:dyDescent="0.25"/>
    <row r="50" x14ac:dyDescent="0.25"/>
    <row r="51" x14ac:dyDescent="0.25"/>
    <row r="52" x14ac:dyDescent="0.25"/>
    <row r="53" x14ac:dyDescent="0.25"/>
    <row r="54" x14ac:dyDescent="0.25"/>
    <row r="55" x14ac:dyDescent="0.25"/>
    <row r="56" x14ac:dyDescent="0.25"/>
    <row r="57" x14ac:dyDescent="0.25"/>
    <row r="58" x14ac:dyDescent="0.25"/>
    <row r="59" x14ac:dyDescent="0.25"/>
    <row r="60" x14ac:dyDescent="0.25"/>
    <row r="61" x14ac:dyDescent="0.25"/>
    <row r="62" x14ac:dyDescent="0.25"/>
    <row r="63" x14ac:dyDescent="0.25"/>
    <row r="64" x14ac:dyDescent="0.25"/>
    <row r="65" x14ac:dyDescent="0.25"/>
    <row r="66" x14ac:dyDescent="0.25"/>
    <row r="67" x14ac:dyDescent="0.25"/>
    <row r="68" x14ac:dyDescent="0.25"/>
    <row r="69" x14ac:dyDescent="0.25"/>
    <row r="70" x14ac:dyDescent="0.25"/>
    <row r="71" x14ac:dyDescent="0.25"/>
    <row r="72" x14ac:dyDescent="0.25"/>
    <row r="73" x14ac:dyDescent="0.25"/>
    <row r="74" x14ac:dyDescent="0.25"/>
    <row r="75" x14ac:dyDescent="0.25"/>
    <row r="76" x14ac:dyDescent="0.25"/>
    <row r="77" x14ac:dyDescent="0.25"/>
    <row r="78" x14ac:dyDescent="0.25"/>
    <row r="79" x14ac:dyDescent="0.25"/>
    <row r="80" x14ac:dyDescent="0.25"/>
    <row r="81" x14ac:dyDescent="0.25"/>
    <row r="82" x14ac:dyDescent="0.25"/>
    <row r="83" x14ac:dyDescent="0.25"/>
    <row r="84" x14ac:dyDescent="0.25"/>
    <row r="85" x14ac:dyDescent="0.25"/>
    <row r="86" x14ac:dyDescent="0.25"/>
    <row r="87" x14ac:dyDescent="0.25"/>
    <row r="88" x14ac:dyDescent="0.25"/>
    <row r="89" x14ac:dyDescent="0.25"/>
    <row r="90" x14ac:dyDescent="0.25"/>
    <row r="91" x14ac:dyDescent="0.25"/>
    <row r="92" x14ac:dyDescent="0.25"/>
    <row r="93" x14ac:dyDescent="0.25"/>
    <row r="94" x14ac:dyDescent="0.25"/>
    <row r="95" x14ac:dyDescent="0.25"/>
    <row r="96" x14ac:dyDescent="0.25"/>
    <row r="97" x14ac:dyDescent="0.25"/>
    <row r="98" x14ac:dyDescent="0.25"/>
    <row r="99" x14ac:dyDescent="0.25"/>
    <row r="100" x14ac:dyDescent="0.25"/>
    <row r="101" x14ac:dyDescent="0.25"/>
    <row r="102" x14ac:dyDescent="0.25"/>
    <row r="103" x14ac:dyDescent="0.25"/>
    <row r="104" x14ac:dyDescent="0.25"/>
    <row r="105" x14ac:dyDescent="0.25"/>
    <row r="106" x14ac:dyDescent="0.25"/>
    <row r="107" x14ac:dyDescent="0.25"/>
    <row r="108" x14ac:dyDescent="0.25"/>
    <row r="109" x14ac:dyDescent="0.25"/>
    <row r="110" x14ac:dyDescent="0.25"/>
    <row r="111" x14ac:dyDescent="0.25"/>
    <row r="112" x14ac:dyDescent="0.25"/>
    <row r="113" x14ac:dyDescent="0.25"/>
    <row r="114" x14ac:dyDescent="0.25"/>
    <row r="115" x14ac:dyDescent="0.25"/>
    <row r="116" x14ac:dyDescent="0.25"/>
    <row r="117" x14ac:dyDescent="0.25"/>
    <row r="118" x14ac:dyDescent="0.25"/>
    <row r="119" x14ac:dyDescent="0.25"/>
    <row r="120" x14ac:dyDescent="0.25"/>
    <row r="121" x14ac:dyDescent="0.25"/>
    <row r="122" x14ac:dyDescent="0.25"/>
    <row r="123" x14ac:dyDescent="0.25"/>
    <row r="124" x14ac:dyDescent="0.25"/>
    <row r="125" x14ac:dyDescent="0.25"/>
    <row r="126" x14ac:dyDescent="0.25"/>
    <row r="127" x14ac:dyDescent="0.25"/>
    <row r="128" x14ac:dyDescent="0.25"/>
    <row r="129" x14ac:dyDescent="0.25"/>
    <row r="130" x14ac:dyDescent="0.25"/>
    <row r="131" x14ac:dyDescent="0.25"/>
    <row r="132" x14ac:dyDescent="0.25"/>
    <row r="133" x14ac:dyDescent="0.25"/>
    <row r="134" x14ac:dyDescent="0.25"/>
    <row r="135" x14ac:dyDescent="0.25"/>
    <row r="136" x14ac:dyDescent="0.25"/>
    <row r="137" x14ac:dyDescent="0.25"/>
    <row r="138" x14ac:dyDescent="0.25"/>
    <row r="139" x14ac:dyDescent="0.25"/>
    <row r="140" x14ac:dyDescent="0.25"/>
    <row r="141" x14ac:dyDescent="0.25"/>
    <row r="142" x14ac:dyDescent="0.25"/>
    <row r="143" x14ac:dyDescent="0.25"/>
    <row r="144" x14ac:dyDescent="0.25"/>
    <row r="145" x14ac:dyDescent="0.25"/>
    <row r="146" x14ac:dyDescent="0.25"/>
    <row r="147" x14ac:dyDescent="0.25"/>
    <row r="148" x14ac:dyDescent="0.25"/>
    <row r="149" x14ac:dyDescent="0.25"/>
    <row r="150" x14ac:dyDescent="0.25"/>
    <row r="151" x14ac:dyDescent="0.25"/>
    <row r="152" x14ac:dyDescent="0.25"/>
    <row r="153" x14ac:dyDescent="0.25"/>
    <row r="154" x14ac:dyDescent="0.25"/>
    <row r="155" x14ac:dyDescent="0.25"/>
    <row r="156" x14ac:dyDescent="0.25"/>
    <row r="157" x14ac:dyDescent="0.25"/>
    <row r="158" x14ac:dyDescent="0.25"/>
    <row r="159" x14ac:dyDescent="0.25"/>
    <row r="160" x14ac:dyDescent="0.25"/>
    <row r="161" x14ac:dyDescent="0.25"/>
    <row r="162" x14ac:dyDescent="0.25"/>
    <row r="163" x14ac:dyDescent="0.25"/>
    <row r="164" x14ac:dyDescent="0.25"/>
    <row r="165" x14ac:dyDescent="0.25"/>
    <row r="166" x14ac:dyDescent="0.25"/>
    <row r="167" x14ac:dyDescent="0.25"/>
    <row r="168" x14ac:dyDescent="0.25"/>
    <row r="169" x14ac:dyDescent="0.25"/>
    <row r="170" x14ac:dyDescent="0.25"/>
    <row r="171" x14ac:dyDescent="0.25"/>
    <row r="172" x14ac:dyDescent="0.25"/>
    <row r="173" x14ac:dyDescent="0.25"/>
    <row r="174" x14ac:dyDescent="0.25"/>
    <row r="175" x14ac:dyDescent="0.25"/>
    <row r="176" x14ac:dyDescent="0.25"/>
    <row r="177" x14ac:dyDescent="0.25"/>
    <row r="178" x14ac:dyDescent="0.25"/>
    <row r="179" x14ac:dyDescent="0.25"/>
    <row r="180" x14ac:dyDescent="0.25"/>
    <row r="181" x14ac:dyDescent="0.25"/>
    <row r="182" x14ac:dyDescent="0.25"/>
    <row r="183" x14ac:dyDescent="0.25"/>
    <row r="184" x14ac:dyDescent="0.25"/>
    <row r="185" x14ac:dyDescent="0.25"/>
    <row r="186" x14ac:dyDescent="0.25"/>
    <row r="187" x14ac:dyDescent="0.25"/>
    <row r="188" x14ac:dyDescent="0.25"/>
    <row r="189" x14ac:dyDescent="0.25"/>
    <row r="190" x14ac:dyDescent="0.25"/>
    <row r="191" x14ac:dyDescent="0.25"/>
    <row r="192" x14ac:dyDescent="0.25"/>
    <row r="193" x14ac:dyDescent="0.25"/>
    <row r="194" x14ac:dyDescent="0.25"/>
    <row r="195" x14ac:dyDescent="0.25"/>
    <row r="196" x14ac:dyDescent="0.25"/>
    <row r="197" x14ac:dyDescent="0.25"/>
    <row r="198" x14ac:dyDescent="0.25"/>
    <row r="199" x14ac:dyDescent="0.25"/>
    <row r="200" x14ac:dyDescent="0.25"/>
    <row r="201" x14ac:dyDescent="0.25"/>
    <row r="202" x14ac:dyDescent="0.25"/>
    <row r="203" x14ac:dyDescent="0.25"/>
    <row r="204" x14ac:dyDescent="0.25"/>
    <row r="205" x14ac:dyDescent="0.25"/>
    <row r="206" x14ac:dyDescent="0.25"/>
    <row r="207" x14ac:dyDescent="0.25"/>
    <row r="208" x14ac:dyDescent="0.25"/>
    <row r="209" x14ac:dyDescent="0.25"/>
    <row r="210" x14ac:dyDescent="0.25"/>
    <row r="211" x14ac:dyDescent="0.25"/>
    <row r="212" x14ac:dyDescent="0.25"/>
    <row r="213" x14ac:dyDescent="0.25"/>
    <row r="214" x14ac:dyDescent="0.25"/>
    <row r="215" x14ac:dyDescent="0.25"/>
    <row r="216" x14ac:dyDescent="0.25"/>
    <row r="217" x14ac:dyDescent="0.25"/>
    <row r="218" x14ac:dyDescent="0.25"/>
    <row r="219" x14ac:dyDescent="0.25"/>
    <row r="220" x14ac:dyDescent="0.25"/>
    <row r="221" x14ac:dyDescent="0.25"/>
    <row r="222" x14ac:dyDescent="0.25"/>
    <row r="223" x14ac:dyDescent="0.25"/>
    <row r="224" x14ac:dyDescent="0.25"/>
    <row r="225" x14ac:dyDescent="0.25"/>
    <row r="226" x14ac:dyDescent="0.25"/>
    <row r="227" x14ac:dyDescent="0.25"/>
    <row r="228" x14ac:dyDescent="0.25"/>
    <row r="229" x14ac:dyDescent="0.25"/>
    <row r="230" x14ac:dyDescent="0.25"/>
    <row r="231" x14ac:dyDescent="0.25"/>
    <row r="232" x14ac:dyDescent="0.25"/>
    <row r="233" x14ac:dyDescent="0.25"/>
    <row r="234" x14ac:dyDescent="0.25"/>
    <row r="235" x14ac:dyDescent="0.25"/>
    <row r="236" x14ac:dyDescent="0.25"/>
    <row r="237" x14ac:dyDescent="0.25"/>
    <row r="238" x14ac:dyDescent="0.25"/>
    <row r="239" x14ac:dyDescent="0.25"/>
    <row r="240" x14ac:dyDescent="0.25"/>
    <row r="241" x14ac:dyDescent="0.25"/>
    <row r="242" x14ac:dyDescent="0.25"/>
    <row r="243" x14ac:dyDescent="0.25"/>
    <row r="244" x14ac:dyDescent="0.25"/>
    <row r="245" x14ac:dyDescent="0.25"/>
    <row r="246" x14ac:dyDescent="0.25"/>
    <row r="247" x14ac:dyDescent="0.25"/>
    <row r="248" x14ac:dyDescent="0.25"/>
    <row r="249" x14ac:dyDescent="0.25"/>
    <row r="250" x14ac:dyDescent="0.25"/>
    <row r="251" x14ac:dyDescent="0.25"/>
    <row r="252" x14ac:dyDescent="0.25"/>
    <row r="253" x14ac:dyDescent="0.25"/>
    <row r="254" x14ac:dyDescent="0.25"/>
    <row r="255" x14ac:dyDescent="0.25"/>
    <row r="256" x14ac:dyDescent="0.25"/>
    <row r="257" x14ac:dyDescent="0.25"/>
    <row r="258" x14ac:dyDescent="0.25"/>
    <row r="259" x14ac:dyDescent="0.25"/>
    <row r="260" x14ac:dyDescent="0.25"/>
    <row r="261" x14ac:dyDescent="0.25"/>
    <row r="262" x14ac:dyDescent="0.25"/>
    <row r="263" x14ac:dyDescent="0.25"/>
    <row r="264" x14ac:dyDescent="0.25"/>
    <row r="265" x14ac:dyDescent="0.25"/>
    <row r="266" x14ac:dyDescent="0.25"/>
    <row r="267" x14ac:dyDescent="0.25"/>
    <row r="268" x14ac:dyDescent="0.25"/>
    <row r="269" x14ac:dyDescent="0.25"/>
    <row r="270" x14ac:dyDescent="0.25"/>
    <row r="271" x14ac:dyDescent="0.25"/>
    <row r="272" x14ac:dyDescent="0.25"/>
    <row r="273" x14ac:dyDescent="0.25"/>
    <row r="274" x14ac:dyDescent="0.25"/>
    <row r="275" x14ac:dyDescent="0.25"/>
    <row r="276" x14ac:dyDescent="0.25"/>
    <row r="277" x14ac:dyDescent="0.25"/>
    <row r="278" x14ac:dyDescent="0.25"/>
    <row r="279" x14ac:dyDescent="0.25"/>
    <row r="280" x14ac:dyDescent="0.25"/>
    <row r="281" x14ac:dyDescent="0.25"/>
    <row r="282" x14ac:dyDescent="0.25"/>
    <row r="283" x14ac:dyDescent="0.25"/>
    <row r="284" x14ac:dyDescent="0.25"/>
    <row r="285" x14ac:dyDescent="0.25"/>
    <row r="286" x14ac:dyDescent="0.25"/>
    <row r="287" x14ac:dyDescent="0.25"/>
    <row r="288" x14ac:dyDescent="0.25"/>
    <row r="289" x14ac:dyDescent="0.25"/>
    <row r="290" x14ac:dyDescent="0.25"/>
    <row r="291" x14ac:dyDescent="0.25"/>
    <row r="292" x14ac:dyDescent="0.25"/>
    <row r="293" x14ac:dyDescent="0.25"/>
    <row r="294" x14ac:dyDescent="0.25"/>
    <row r="295" x14ac:dyDescent="0.25"/>
    <row r="296" x14ac:dyDescent="0.25"/>
    <row r="297" x14ac:dyDescent="0.25"/>
    <row r="298" x14ac:dyDescent="0.25"/>
    <row r="299" x14ac:dyDescent="0.25"/>
    <row r="300" x14ac:dyDescent="0.25"/>
    <row r="301" x14ac:dyDescent="0.25"/>
    <row r="302" x14ac:dyDescent="0.25"/>
    <row r="303" x14ac:dyDescent="0.25"/>
    <row r="304" x14ac:dyDescent="0.25"/>
    <row r="305" x14ac:dyDescent="0.25"/>
    <row r="306" x14ac:dyDescent="0.25"/>
    <row r="307" x14ac:dyDescent="0.25"/>
    <row r="308" x14ac:dyDescent="0.25"/>
    <row r="309" x14ac:dyDescent="0.25"/>
    <row r="310" x14ac:dyDescent="0.25"/>
    <row r="311" x14ac:dyDescent="0.25"/>
    <row r="312" x14ac:dyDescent="0.25"/>
    <row r="313" x14ac:dyDescent="0.25"/>
    <row r="314" x14ac:dyDescent="0.25"/>
    <row r="315" x14ac:dyDescent="0.25"/>
    <row r="316" x14ac:dyDescent="0.25"/>
    <row r="317" x14ac:dyDescent="0.25"/>
    <row r="318" x14ac:dyDescent="0.25"/>
    <row r="319" x14ac:dyDescent="0.25"/>
    <row r="320" x14ac:dyDescent="0.25"/>
    <row r="321" x14ac:dyDescent="0.25"/>
    <row r="322" x14ac:dyDescent="0.25"/>
    <row r="323" x14ac:dyDescent="0.25"/>
    <row r="324" x14ac:dyDescent="0.25"/>
    <row r="325" x14ac:dyDescent="0.25"/>
    <row r="326" x14ac:dyDescent="0.25"/>
    <row r="327" x14ac:dyDescent="0.25"/>
    <row r="328" x14ac:dyDescent="0.25"/>
    <row r="329" x14ac:dyDescent="0.25"/>
    <row r="330" x14ac:dyDescent="0.25"/>
    <row r="331" x14ac:dyDescent="0.25"/>
    <row r="332" x14ac:dyDescent="0.25"/>
    <row r="333" x14ac:dyDescent="0.25"/>
    <row r="334" x14ac:dyDescent="0.25"/>
    <row r="335" x14ac:dyDescent="0.25"/>
    <row r="336" x14ac:dyDescent="0.25"/>
    <row r="337" x14ac:dyDescent="0.25"/>
    <row r="338" x14ac:dyDescent="0.25"/>
    <row r="339" x14ac:dyDescent="0.25"/>
    <row r="340" x14ac:dyDescent="0.25"/>
    <row r="341" x14ac:dyDescent="0.25"/>
    <row r="342" x14ac:dyDescent="0.25"/>
    <row r="343" x14ac:dyDescent="0.25"/>
    <row r="344" x14ac:dyDescent="0.25"/>
    <row r="345" x14ac:dyDescent="0.25"/>
    <row r="346" x14ac:dyDescent="0.25"/>
    <row r="347" x14ac:dyDescent="0.25"/>
    <row r="348" x14ac:dyDescent="0.25"/>
    <row r="349" x14ac:dyDescent="0.25"/>
    <row r="350" x14ac:dyDescent="0.25"/>
    <row r="351" x14ac:dyDescent="0.25"/>
    <row r="352" x14ac:dyDescent="0.25"/>
    <row r="353" x14ac:dyDescent="0.25"/>
    <row r="354" x14ac:dyDescent="0.25"/>
    <row r="355" x14ac:dyDescent="0.25"/>
    <row r="356" x14ac:dyDescent="0.25"/>
    <row r="357" x14ac:dyDescent="0.25"/>
    <row r="358" x14ac:dyDescent="0.25"/>
    <row r="359" x14ac:dyDescent="0.25"/>
    <row r="360" x14ac:dyDescent="0.25"/>
    <row r="361" x14ac:dyDescent="0.25"/>
    <row r="362" x14ac:dyDescent="0.25"/>
    <row r="363" x14ac:dyDescent="0.25"/>
    <row r="364" x14ac:dyDescent="0.25"/>
    <row r="365" x14ac:dyDescent="0.25"/>
    <row r="366" x14ac:dyDescent="0.25"/>
    <row r="367" x14ac:dyDescent="0.25"/>
    <row r="368" x14ac:dyDescent="0.25"/>
    <row r="369" x14ac:dyDescent="0.25"/>
    <row r="370" x14ac:dyDescent="0.25"/>
    <row r="371" x14ac:dyDescent="0.25"/>
    <row r="372" x14ac:dyDescent="0.25"/>
    <row r="373" x14ac:dyDescent="0.25"/>
    <row r="374" x14ac:dyDescent="0.25"/>
    <row r="375" x14ac:dyDescent="0.25"/>
    <row r="376" x14ac:dyDescent="0.25"/>
    <row r="377" x14ac:dyDescent="0.25"/>
    <row r="378" x14ac:dyDescent="0.25"/>
    <row r="379" x14ac:dyDescent="0.25"/>
    <row r="380" x14ac:dyDescent="0.25"/>
    <row r="381" x14ac:dyDescent="0.25"/>
    <row r="382" x14ac:dyDescent="0.25"/>
    <row r="383" x14ac:dyDescent="0.25"/>
    <row r="384" x14ac:dyDescent="0.25"/>
    <row r="385" x14ac:dyDescent="0.25"/>
    <row r="386" x14ac:dyDescent="0.25"/>
    <row r="387" x14ac:dyDescent="0.25"/>
    <row r="388" x14ac:dyDescent="0.25"/>
    <row r="389" x14ac:dyDescent="0.25"/>
    <row r="390" x14ac:dyDescent="0.25"/>
    <row r="391" x14ac:dyDescent="0.25"/>
    <row r="392" x14ac:dyDescent="0.25"/>
    <row r="393" x14ac:dyDescent="0.25"/>
    <row r="394" x14ac:dyDescent="0.25"/>
    <row r="395" x14ac:dyDescent="0.25"/>
    <row r="396" x14ac:dyDescent="0.25"/>
    <row r="397" x14ac:dyDescent="0.25"/>
    <row r="398" x14ac:dyDescent="0.25"/>
    <row r="399" x14ac:dyDescent="0.25"/>
    <row r="400" x14ac:dyDescent="0.25"/>
    <row r="401" x14ac:dyDescent="0.25"/>
    <row r="402" x14ac:dyDescent="0.25"/>
    <row r="403" x14ac:dyDescent="0.25"/>
    <row r="404" x14ac:dyDescent="0.25"/>
    <row r="405" x14ac:dyDescent="0.25"/>
    <row r="406" x14ac:dyDescent="0.25"/>
    <row r="407" x14ac:dyDescent="0.25"/>
    <row r="408" x14ac:dyDescent="0.25"/>
    <row r="409" x14ac:dyDescent="0.25"/>
    <row r="410" x14ac:dyDescent="0.25"/>
    <row r="411" x14ac:dyDescent="0.25"/>
    <row r="412" x14ac:dyDescent="0.25"/>
    <row r="413" x14ac:dyDescent="0.25"/>
    <row r="414" x14ac:dyDescent="0.25"/>
    <row r="415" x14ac:dyDescent="0.25"/>
    <row r="416" x14ac:dyDescent="0.25"/>
    <row r="417" x14ac:dyDescent="0.25"/>
    <row r="418" x14ac:dyDescent="0.25"/>
    <row r="419" x14ac:dyDescent="0.25"/>
    <row r="420" x14ac:dyDescent="0.25"/>
    <row r="421" x14ac:dyDescent="0.25"/>
    <row r="422" x14ac:dyDescent="0.25"/>
    <row r="423" x14ac:dyDescent="0.25"/>
    <row r="424" x14ac:dyDescent="0.25"/>
    <row r="425" x14ac:dyDescent="0.25"/>
    <row r="426" x14ac:dyDescent="0.25"/>
    <row r="427" x14ac:dyDescent="0.25"/>
    <row r="428" x14ac:dyDescent="0.25"/>
    <row r="429" x14ac:dyDescent="0.25"/>
    <row r="430" x14ac:dyDescent="0.25"/>
    <row r="431" x14ac:dyDescent="0.25"/>
    <row r="432" x14ac:dyDescent="0.25"/>
    <row r="433" x14ac:dyDescent="0.25"/>
    <row r="434" x14ac:dyDescent="0.25"/>
    <row r="435" x14ac:dyDescent="0.25"/>
    <row r="436" x14ac:dyDescent="0.25"/>
    <row r="437" x14ac:dyDescent="0.25"/>
    <row r="438" x14ac:dyDescent="0.25"/>
    <row r="439" x14ac:dyDescent="0.25"/>
    <row r="440" x14ac:dyDescent="0.25"/>
    <row r="441" x14ac:dyDescent="0.25"/>
    <row r="442" x14ac:dyDescent="0.25"/>
    <row r="443" x14ac:dyDescent="0.25"/>
    <row r="444" x14ac:dyDescent="0.25"/>
    <row r="445" x14ac:dyDescent="0.25"/>
    <row r="446" x14ac:dyDescent="0.25"/>
    <row r="447" x14ac:dyDescent="0.25"/>
    <row r="448" x14ac:dyDescent="0.25"/>
    <row r="449" x14ac:dyDescent="0.25"/>
    <row r="450" x14ac:dyDescent="0.25"/>
    <row r="451" x14ac:dyDescent="0.25"/>
    <row r="452" x14ac:dyDescent="0.25"/>
    <row r="453" x14ac:dyDescent="0.25"/>
    <row r="454" x14ac:dyDescent="0.25"/>
    <row r="455" x14ac:dyDescent="0.25"/>
    <row r="456" x14ac:dyDescent="0.25"/>
    <row r="457" x14ac:dyDescent="0.25"/>
    <row r="458" x14ac:dyDescent="0.25"/>
    <row r="459" x14ac:dyDescent="0.25"/>
    <row r="460" x14ac:dyDescent="0.25"/>
    <row r="461" x14ac:dyDescent="0.25"/>
    <row r="462" x14ac:dyDescent="0.25"/>
    <row r="463" x14ac:dyDescent="0.25"/>
    <row r="464" x14ac:dyDescent="0.25"/>
    <row r="465" x14ac:dyDescent="0.25"/>
    <row r="466" x14ac:dyDescent="0.25"/>
    <row r="467" x14ac:dyDescent="0.25"/>
    <row r="468" x14ac:dyDescent="0.25"/>
    <row r="469" x14ac:dyDescent="0.25"/>
    <row r="470" x14ac:dyDescent="0.25"/>
    <row r="471" x14ac:dyDescent="0.25"/>
    <row r="472" x14ac:dyDescent="0.25"/>
    <row r="473" x14ac:dyDescent="0.25"/>
    <row r="474" x14ac:dyDescent="0.25"/>
    <row r="475" x14ac:dyDescent="0.25"/>
    <row r="476" x14ac:dyDescent="0.25"/>
    <row r="477" x14ac:dyDescent="0.25"/>
    <row r="478" x14ac:dyDescent="0.25"/>
    <row r="479" x14ac:dyDescent="0.25"/>
    <row r="480" x14ac:dyDescent="0.25"/>
    <row r="481" x14ac:dyDescent="0.25"/>
    <row r="482" x14ac:dyDescent="0.25"/>
    <row r="483" x14ac:dyDescent="0.25"/>
    <row r="484" x14ac:dyDescent="0.25"/>
    <row r="485" x14ac:dyDescent="0.25"/>
    <row r="486" x14ac:dyDescent="0.25"/>
    <row r="487" x14ac:dyDescent="0.25"/>
    <row r="488" x14ac:dyDescent="0.25"/>
    <row r="489" x14ac:dyDescent="0.25"/>
    <row r="490" x14ac:dyDescent="0.25"/>
    <row r="491" x14ac:dyDescent="0.25"/>
    <row r="492" x14ac:dyDescent="0.25"/>
    <row r="493" x14ac:dyDescent="0.25"/>
    <row r="494" x14ac:dyDescent="0.25"/>
    <row r="495" x14ac:dyDescent="0.25"/>
    <row r="496" x14ac:dyDescent="0.25"/>
    <row r="497" x14ac:dyDescent="0.25"/>
    <row r="498" x14ac:dyDescent="0.25"/>
    <row r="499" x14ac:dyDescent="0.25"/>
    <row r="500" x14ac:dyDescent="0.25"/>
    <row r="501" x14ac:dyDescent="0.25"/>
    <row r="502" x14ac:dyDescent="0.25"/>
    <row r="503" x14ac:dyDescent="0.25"/>
    <row r="504" x14ac:dyDescent="0.25"/>
    <row r="505" x14ac:dyDescent="0.25"/>
    <row r="506" x14ac:dyDescent="0.25"/>
    <row r="507" x14ac:dyDescent="0.25"/>
    <row r="508" x14ac:dyDescent="0.25"/>
    <row r="509" x14ac:dyDescent="0.25"/>
    <row r="510" x14ac:dyDescent="0.25"/>
    <row r="511" x14ac:dyDescent="0.25"/>
    <row r="512" x14ac:dyDescent="0.25"/>
    <row r="513" x14ac:dyDescent="0.25"/>
    <row r="514" x14ac:dyDescent="0.25"/>
    <row r="515" x14ac:dyDescent="0.25"/>
    <row r="516" x14ac:dyDescent="0.25"/>
    <row r="517" x14ac:dyDescent="0.25"/>
    <row r="518" x14ac:dyDescent="0.25"/>
    <row r="519" x14ac:dyDescent="0.25"/>
    <row r="520" x14ac:dyDescent="0.25"/>
    <row r="521" x14ac:dyDescent="0.25"/>
    <row r="522" x14ac:dyDescent="0.25"/>
    <row r="523" x14ac:dyDescent="0.25"/>
    <row r="524" x14ac:dyDescent="0.25"/>
    <row r="525" x14ac:dyDescent="0.25"/>
    <row r="526" x14ac:dyDescent="0.25"/>
    <row r="527" x14ac:dyDescent="0.25"/>
    <row r="528" x14ac:dyDescent="0.25"/>
    <row r="529" x14ac:dyDescent="0.25"/>
    <row r="530" x14ac:dyDescent="0.25"/>
    <row r="531" x14ac:dyDescent="0.25"/>
    <row r="532" x14ac:dyDescent="0.25"/>
    <row r="533" x14ac:dyDescent="0.25"/>
    <row r="534" x14ac:dyDescent="0.25"/>
    <row r="535" x14ac:dyDescent="0.25"/>
    <row r="536" x14ac:dyDescent="0.25"/>
    <row r="537" x14ac:dyDescent="0.25"/>
    <row r="538" x14ac:dyDescent="0.25"/>
    <row r="539" x14ac:dyDescent="0.25"/>
    <row r="540" x14ac:dyDescent="0.25"/>
    <row r="541" x14ac:dyDescent="0.25"/>
    <row r="542" x14ac:dyDescent="0.25"/>
    <row r="543" x14ac:dyDescent="0.25"/>
    <row r="544" x14ac:dyDescent="0.25"/>
    <row r="545" x14ac:dyDescent="0.25"/>
    <row r="546" x14ac:dyDescent="0.25"/>
    <row r="547" x14ac:dyDescent="0.25"/>
    <row r="548" x14ac:dyDescent="0.25"/>
    <row r="549" x14ac:dyDescent="0.25"/>
    <row r="550" x14ac:dyDescent="0.25"/>
    <row r="551" x14ac:dyDescent="0.25"/>
    <row r="552" x14ac:dyDescent="0.25"/>
    <row r="553" x14ac:dyDescent="0.25"/>
    <row r="554" x14ac:dyDescent="0.25"/>
    <row r="555" x14ac:dyDescent="0.25"/>
    <row r="556" x14ac:dyDescent="0.25"/>
    <row r="557" x14ac:dyDescent="0.25"/>
    <row r="558" x14ac:dyDescent="0.25"/>
    <row r="559" x14ac:dyDescent="0.25"/>
    <row r="560" x14ac:dyDescent="0.25"/>
    <row r="561" x14ac:dyDescent="0.25"/>
    <row r="562" x14ac:dyDescent="0.25"/>
    <row r="563" x14ac:dyDescent="0.25"/>
    <row r="564" x14ac:dyDescent="0.25"/>
    <row r="565" x14ac:dyDescent="0.25"/>
    <row r="566" x14ac:dyDescent="0.25"/>
    <row r="567" x14ac:dyDescent="0.25"/>
    <row r="568" x14ac:dyDescent="0.25"/>
    <row r="569" x14ac:dyDescent="0.25"/>
    <row r="570" x14ac:dyDescent="0.25"/>
    <row r="571" x14ac:dyDescent="0.25"/>
    <row r="572" x14ac:dyDescent="0.25"/>
    <row r="573" x14ac:dyDescent="0.25"/>
    <row r="574" x14ac:dyDescent="0.25"/>
    <row r="575" x14ac:dyDescent="0.25"/>
    <row r="576" x14ac:dyDescent="0.25"/>
    <row r="577" x14ac:dyDescent="0.25"/>
    <row r="578" x14ac:dyDescent="0.25"/>
    <row r="579" x14ac:dyDescent="0.25"/>
    <row r="580" x14ac:dyDescent="0.25"/>
    <row r="581" x14ac:dyDescent="0.25"/>
    <row r="582" x14ac:dyDescent="0.25"/>
    <row r="583" x14ac:dyDescent="0.25"/>
    <row r="584" x14ac:dyDescent="0.25"/>
    <row r="585" x14ac:dyDescent="0.25"/>
    <row r="586" x14ac:dyDescent="0.25"/>
    <row r="587" x14ac:dyDescent="0.25"/>
    <row r="588" x14ac:dyDescent="0.25"/>
    <row r="589" x14ac:dyDescent="0.25"/>
    <row r="590" x14ac:dyDescent="0.25"/>
    <row r="591" x14ac:dyDescent="0.25"/>
    <row r="592" x14ac:dyDescent="0.25"/>
    <row r="593" x14ac:dyDescent="0.25"/>
    <row r="594" x14ac:dyDescent="0.25"/>
    <row r="595" x14ac:dyDescent="0.25"/>
    <row r="596" x14ac:dyDescent="0.25"/>
    <row r="597" x14ac:dyDescent="0.25"/>
    <row r="598" x14ac:dyDescent="0.25"/>
    <row r="599" x14ac:dyDescent="0.25"/>
    <row r="600" x14ac:dyDescent="0.25"/>
    <row r="601" x14ac:dyDescent="0.25"/>
    <row r="602" x14ac:dyDescent="0.25"/>
    <row r="603" x14ac:dyDescent="0.25"/>
    <row r="604" x14ac:dyDescent="0.25"/>
    <row r="605" x14ac:dyDescent="0.25"/>
    <row r="606" x14ac:dyDescent="0.25"/>
    <row r="607" x14ac:dyDescent="0.25"/>
    <row r="608" x14ac:dyDescent="0.25"/>
    <row r="609" x14ac:dyDescent="0.25"/>
    <row r="610" x14ac:dyDescent="0.25"/>
    <row r="611" x14ac:dyDescent="0.25"/>
    <row r="612" x14ac:dyDescent="0.25"/>
    <row r="613" x14ac:dyDescent="0.25"/>
    <row r="614" x14ac:dyDescent="0.25"/>
    <row r="615" x14ac:dyDescent="0.25"/>
    <row r="616" x14ac:dyDescent="0.25"/>
    <row r="617" x14ac:dyDescent="0.25"/>
    <row r="618" x14ac:dyDescent="0.25"/>
    <row r="619" x14ac:dyDescent="0.25"/>
    <row r="620" x14ac:dyDescent="0.25"/>
    <row r="621" x14ac:dyDescent="0.25"/>
    <row r="622" x14ac:dyDescent="0.25"/>
    <row r="623" x14ac:dyDescent="0.25"/>
    <row r="624" x14ac:dyDescent="0.25"/>
    <row r="625" x14ac:dyDescent="0.25"/>
    <row r="626" x14ac:dyDescent="0.25"/>
    <row r="627" x14ac:dyDescent="0.25"/>
    <row r="628" x14ac:dyDescent="0.25"/>
    <row r="629" x14ac:dyDescent="0.25"/>
    <row r="630" x14ac:dyDescent="0.25"/>
    <row r="631" x14ac:dyDescent="0.25"/>
    <row r="632" x14ac:dyDescent="0.25"/>
    <row r="633" x14ac:dyDescent="0.25"/>
    <row r="634" x14ac:dyDescent="0.25"/>
    <row r="635" x14ac:dyDescent="0.25"/>
    <row r="636" x14ac:dyDescent="0.25"/>
    <row r="637" x14ac:dyDescent="0.25"/>
    <row r="638" x14ac:dyDescent="0.25"/>
    <row r="639" x14ac:dyDescent="0.25"/>
    <row r="640" x14ac:dyDescent="0.25"/>
    <row r="641" x14ac:dyDescent="0.25"/>
    <row r="642" x14ac:dyDescent="0.25"/>
    <row r="643" x14ac:dyDescent="0.25"/>
    <row r="644" x14ac:dyDescent="0.25"/>
    <row r="645" x14ac:dyDescent="0.25"/>
    <row r="646" x14ac:dyDescent="0.25"/>
    <row r="647" x14ac:dyDescent="0.25"/>
    <row r="648" x14ac:dyDescent="0.25"/>
    <row r="649" x14ac:dyDescent="0.25"/>
    <row r="650" x14ac:dyDescent="0.25"/>
    <row r="651" x14ac:dyDescent="0.25"/>
    <row r="652" x14ac:dyDescent="0.25"/>
    <row r="653" x14ac:dyDescent="0.25"/>
    <row r="654" x14ac:dyDescent="0.25"/>
    <row r="655" x14ac:dyDescent="0.25"/>
    <row r="656" x14ac:dyDescent="0.25"/>
    <row r="657" x14ac:dyDescent="0.25"/>
    <row r="658" x14ac:dyDescent="0.25"/>
    <row r="659" x14ac:dyDescent="0.25"/>
    <row r="660" x14ac:dyDescent="0.25"/>
    <row r="661" x14ac:dyDescent="0.25"/>
    <row r="662" x14ac:dyDescent="0.25"/>
    <row r="663" x14ac:dyDescent="0.25"/>
    <row r="664" x14ac:dyDescent="0.25"/>
    <row r="665" x14ac:dyDescent="0.25"/>
    <row r="666" x14ac:dyDescent="0.25"/>
    <row r="667" x14ac:dyDescent="0.25"/>
    <row r="668" x14ac:dyDescent="0.25"/>
    <row r="669" x14ac:dyDescent="0.25"/>
    <row r="670" x14ac:dyDescent="0.25"/>
    <row r="671" x14ac:dyDescent="0.25"/>
    <row r="672" x14ac:dyDescent="0.25"/>
    <row r="673" x14ac:dyDescent="0.25"/>
    <row r="674" x14ac:dyDescent="0.25"/>
    <row r="675" x14ac:dyDescent="0.25"/>
    <row r="676" x14ac:dyDescent="0.25"/>
    <row r="677" x14ac:dyDescent="0.25"/>
    <row r="678" x14ac:dyDescent="0.25"/>
    <row r="679" x14ac:dyDescent="0.25"/>
    <row r="680" x14ac:dyDescent="0.25"/>
    <row r="681" x14ac:dyDescent="0.25"/>
    <row r="682" x14ac:dyDescent="0.25"/>
    <row r="683" x14ac:dyDescent="0.25"/>
    <row r="684" x14ac:dyDescent="0.25"/>
    <row r="685" x14ac:dyDescent="0.25"/>
    <row r="686" x14ac:dyDescent="0.25"/>
    <row r="687" x14ac:dyDescent="0.25"/>
    <row r="688" x14ac:dyDescent="0.25"/>
    <row r="689" x14ac:dyDescent="0.25"/>
    <row r="690" x14ac:dyDescent="0.25"/>
    <row r="691" x14ac:dyDescent="0.25"/>
    <row r="692" x14ac:dyDescent="0.25"/>
    <row r="693" x14ac:dyDescent="0.25"/>
    <row r="694" x14ac:dyDescent="0.25"/>
    <row r="695" x14ac:dyDescent="0.25"/>
    <row r="696" x14ac:dyDescent="0.25"/>
    <row r="697" x14ac:dyDescent="0.25"/>
    <row r="698" x14ac:dyDescent="0.25"/>
    <row r="699" x14ac:dyDescent="0.25"/>
    <row r="700" x14ac:dyDescent="0.25"/>
    <row r="701" x14ac:dyDescent="0.25"/>
    <row r="702" x14ac:dyDescent="0.25"/>
    <row r="703" x14ac:dyDescent="0.25"/>
    <row r="704" x14ac:dyDescent="0.25"/>
    <row r="705" x14ac:dyDescent="0.25"/>
    <row r="706" x14ac:dyDescent="0.25"/>
    <row r="707" x14ac:dyDescent="0.25"/>
    <row r="708" x14ac:dyDescent="0.25"/>
    <row r="709" x14ac:dyDescent="0.25"/>
    <row r="710" x14ac:dyDescent="0.25"/>
    <row r="711" x14ac:dyDescent="0.25"/>
    <row r="712" x14ac:dyDescent="0.25"/>
    <row r="713" x14ac:dyDescent="0.25"/>
    <row r="714" x14ac:dyDescent="0.25"/>
    <row r="715" x14ac:dyDescent="0.25"/>
    <row r="716" x14ac:dyDescent="0.25"/>
    <row r="717" x14ac:dyDescent="0.25"/>
    <row r="718" x14ac:dyDescent="0.25"/>
    <row r="719" x14ac:dyDescent="0.25"/>
    <row r="720" x14ac:dyDescent="0.25"/>
    <row r="721" x14ac:dyDescent="0.25"/>
    <row r="722" x14ac:dyDescent="0.25"/>
    <row r="723" x14ac:dyDescent="0.25"/>
    <row r="724" x14ac:dyDescent="0.25"/>
    <row r="725" x14ac:dyDescent="0.25"/>
    <row r="726" x14ac:dyDescent="0.25"/>
    <row r="727" x14ac:dyDescent="0.25"/>
    <row r="728" x14ac:dyDescent="0.25"/>
    <row r="729" x14ac:dyDescent="0.25"/>
    <row r="730" x14ac:dyDescent="0.25"/>
    <row r="731" x14ac:dyDescent="0.25"/>
    <row r="732" x14ac:dyDescent="0.25"/>
    <row r="733" x14ac:dyDescent="0.25"/>
    <row r="734" x14ac:dyDescent="0.25"/>
    <row r="735" x14ac:dyDescent="0.25"/>
    <row r="736" x14ac:dyDescent="0.25"/>
    <row r="737" x14ac:dyDescent="0.25"/>
    <row r="738" x14ac:dyDescent="0.25"/>
    <row r="739" x14ac:dyDescent="0.25"/>
    <row r="740" x14ac:dyDescent="0.25"/>
    <row r="741" x14ac:dyDescent="0.25"/>
    <row r="742" x14ac:dyDescent="0.25"/>
    <row r="743" x14ac:dyDescent="0.25"/>
    <row r="744" x14ac:dyDescent="0.25"/>
    <row r="745" x14ac:dyDescent="0.25"/>
    <row r="746" x14ac:dyDescent="0.25"/>
    <row r="747" x14ac:dyDescent="0.25"/>
    <row r="748" x14ac:dyDescent="0.25"/>
    <row r="749" x14ac:dyDescent="0.25"/>
    <row r="750" x14ac:dyDescent="0.25"/>
    <row r="751" x14ac:dyDescent="0.25"/>
    <row r="752" x14ac:dyDescent="0.25"/>
    <row r="753" x14ac:dyDescent="0.25"/>
    <row r="754" x14ac:dyDescent="0.25"/>
    <row r="755" x14ac:dyDescent="0.25"/>
    <row r="756" x14ac:dyDescent="0.25"/>
    <row r="757" x14ac:dyDescent="0.25"/>
    <row r="758" x14ac:dyDescent="0.25"/>
    <row r="759" x14ac:dyDescent="0.25"/>
    <row r="760" x14ac:dyDescent="0.25"/>
    <row r="761" x14ac:dyDescent="0.25"/>
    <row r="762" x14ac:dyDescent="0.25"/>
    <row r="763" x14ac:dyDescent="0.25"/>
    <row r="764" x14ac:dyDescent="0.25"/>
    <row r="765" x14ac:dyDescent="0.25"/>
    <row r="766" x14ac:dyDescent="0.25"/>
    <row r="767" x14ac:dyDescent="0.25"/>
    <row r="768" x14ac:dyDescent="0.25"/>
    <row r="769" x14ac:dyDescent="0.25"/>
    <row r="770" x14ac:dyDescent="0.25"/>
    <row r="771" x14ac:dyDescent="0.25"/>
    <row r="772" x14ac:dyDescent="0.25"/>
    <row r="773" x14ac:dyDescent="0.25"/>
    <row r="774" x14ac:dyDescent="0.25"/>
    <row r="775" x14ac:dyDescent="0.25"/>
    <row r="776" x14ac:dyDescent="0.25"/>
    <row r="777" x14ac:dyDescent="0.25"/>
    <row r="778" x14ac:dyDescent="0.25"/>
    <row r="779" x14ac:dyDescent="0.25"/>
    <row r="780" x14ac:dyDescent="0.25"/>
    <row r="781" x14ac:dyDescent="0.25"/>
    <row r="782" x14ac:dyDescent="0.25"/>
    <row r="783" x14ac:dyDescent="0.25"/>
    <row r="784" x14ac:dyDescent="0.25"/>
    <row r="785" x14ac:dyDescent="0.25"/>
    <row r="786" x14ac:dyDescent="0.25"/>
    <row r="787" x14ac:dyDescent="0.25"/>
    <row r="788" x14ac:dyDescent="0.25"/>
    <row r="789" x14ac:dyDescent="0.25"/>
    <row r="790" x14ac:dyDescent="0.25"/>
    <row r="791" x14ac:dyDescent="0.25"/>
    <row r="792" x14ac:dyDescent="0.25"/>
    <row r="793" x14ac:dyDescent="0.25"/>
    <row r="794" x14ac:dyDescent="0.25"/>
    <row r="795" x14ac:dyDescent="0.25"/>
    <row r="796" x14ac:dyDescent="0.25"/>
    <row r="797" x14ac:dyDescent="0.25"/>
    <row r="798" x14ac:dyDescent="0.25"/>
    <row r="799" x14ac:dyDescent="0.25"/>
    <row r="800" x14ac:dyDescent="0.25"/>
    <row r="801" x14ac:dyDescent="0.25"/>
    <row r="802" x14ac:dyDescent="0.25"/>
    <row r="803" x14ac:dyDescent="0.25"/>
    <row r="804" x14ac:dyDescent="0.25"/>
    <row r="805" x14ac:dyDescent="0.25"/>
    <row r="806" x14ac:dyDescent="0.25"/>
    <row r="807" x14ac:dyDescent="0.25"/>
    <row r="808" x14ac:dyDescent="0.25"/>
    <row r="809" x14ac:dyDescent="0.25"/>
    <row r="810" x14ac:dyDescent="0.25"/>
    <row r="811" x14ac:dyDescent="0.25"/>
    <row r="812" x14ac:dyDescent="0.25"/>
    <row r="813" x14ac:dyDescent="0.25"/>
    <row r="814" x14ac:dyDescent="0.25"/>
    <row r="815" x14ac:dyDescent="0.25"/>
    <row r="816" x14ac:dyDescent="0.25"/>
    <row r="817" x14ac:dyDescent="0.25"/>
    <row r="818" x14ac:dyDescent="0.25"/>
    <row r="819" x14ac:dyDescent="0.25"/>
    <row r="820" x14ac:dyDescent="0.25"/>
    <row r="821" x14ac:dyDescent="0.25"/>
    <row r="822" x14ac:dyDescent="0.25"/>
    <row r="823" x14ac:dyDescent="0.25"/>
    <row r="824" x14ac:dyDescent="0.25"/>
    <row r="825" x14ac:dyDescent="0.25"/>
    <row r="826" x14ac:dyDescent="0.25"/>
    <row r="827" x14ac:dyDescent="0.25"/>
    <row r="828" x14ac:dyDescent="0.25"/>
    <row r="829" x14ac:dyDescent="0.25"/>
    <row r="830" x14ac:dyDescent="0.25"/>
    <row r="831" x14ac:dyDescent="0.25"/>
    <row r="832" x14ac:dyDescent="0.25"/>
    <row r="833" x14ac:dyDescent="0.25"/>
    <row r="834" x14ac:dyDescent="0.25"/>
    <row r="835" x14ac:dyDescent="0.25"/>
    <row r="836" x14ac:dyDescent="0.25"/>
    <row r="837" x14ac:dyDescent="0.25"/>
    <row r="838" x14ac:dyDescent="0.25"/>
    <row r="839" x14ac:dyDescent="0.25"/>
    <row r="840" x14ac:dyDescent="0.25"/>
    <row r="841" x14ac:dyDescent="0.25"/>
    <row r="842" x14ac:dyDescent="0.25"/>
    <row r="843" x14ac:dyDescent="0.25"/>
    <row r="844" x14ac:dyDescent="0.25"/>
    <row r="845" x14ac:dyDescent="0.25"/>
    <row r="846" x14ac:dyDescent="0.25"/>
    <row r="847" x14ac:dyDescent="0.25"/>
    <row r="848" x14ac:dyDescent="0.25"/>
    <row r="849" x14ac:dyDescent="0.25"/>
    <row r="850" x14ac:dyDescent="0.25"/>
    <row r="851" x14ac:dyDescent="0.25"/>
    <row r="852" x14ac:dyDescent="0.25"/>
    <row r="853" x14ac:dyDescent="0.25"/>
    <row r="854" x14ac:dyDescent="0.25"/>
    <row r="855" x14ac:dyDescent="0.25"/>
    <row r="856" x14ac:dyDescent="0.25"/>
    <row r="857" x14ac:dyDescent="0.25"/>
    <row r="858" x14ac:dyDescent="0.25"/>
    <row r="859" x14ac:dyDescent="0.25"/>
    <row r="860" x14ac:dyDescent="0.25"/>
    <row r="861" x14ac:dyDescent="0.25"/>
    <row r="862" x14ac:dyDescent="0.25"/>
    <row r="863" x14ac:dyDescent="0.25"/>
    <row r="864" x14ac:dyDescent="0.25"/>
    <row r="865" x14ac:dyDescent="0.25"/>
    <row r="866" x14ac:dyDescent="0.25"/>
    <row r="867" x14ac:dyDescent="0.25"/>
    <row r="868" x14ac:dyDescent="0.25"/>
    <row r="869" x14ac:dyDescent="0.25"/>
    <row r="870" x14ac:dyDescent="0.25"/>
    <row r="871" x14ac:dyDescent="0.25"/>
    <row r="872" x14ac:dyDescent="0.25"/>
    <row r="873" x14ac:dyDescent="0.25"/>
    <row r="874" x14ac:dyDescent="0.25"/>
    <row r="875" x14ac:dyDescent="0.25"/>
    <row r="876" x14ac:dyDescent="0.25"/>
    <row r="877" x14ac:dyDescent="0.25"/>
    <row r="878" x14ac:dyDescent="0.25"/>
    <row r="879" x14ac:dyDescent="0.25"/>
    <row r="880" x14ac:dyDescent="0.25"/>
    <row r="881" x14ac:dyDescent="0.25"/>
    <row r="882" x14ac:dyDescent="0.25"/>
    <row r="883" x14ac:dyDescent="0.25"/>
    <row r="884" x14ac:dyDescent="0.25"/>
    <row r="885" x14ac:dyDescent="0.25"/>
    <row r="886" x14ac:dyDescent="0.25"/>
    <row r="887" x14ac:dyDescent="0.25"/>
    <row r="888" x14ac:dyDescent="0.25"/>
    <row r="889" x14ac:dyDescent="0.25"/>
    <row r="890" x14ac:dyDescent="0.25"/>
    <row r="891" x14ac:dyDescent="0.25"/>
    <row r="892" x14ac:dyDescent="0.25"/>
    <row r="893" x14ac:dyDescent="0.25"/>
    <row r="894" x14ac:dyDescent="0.25"/>
    <row r="895" x14ac:dyDescent="0.25"/>
    <row r="896" x14ac:dyDescent="0.25"/>
    <row r="897" x14ac:dyDescent="0.25"/>
    <row r="898" x14ac:dyDescent="0.25"/>
    <row r="899" x14ac:dyDescent="0.25"/>
    <row r="900" x14ac:dyDescent="0.25"/>
    <row r="901" x14ac:dyDescent="0.25"/>
    <row r="902" x14ac:dyDescent="0.25"/>
    <row r="903" x14ac:dyDescent="0.25"/>
    <row r="904" x14ac:dyDescent="0.25"/>
    <row r="905" x14ac:dyDescent="0.25"/>
    <row r="906" x14ac:dyDescent="0.25"/>
    <row r="907" x14ac:dyDescent="0.25"/>
    <row r="908" x14ac:dyDescent="0.25"/>
    <row r="909" x14ac:dyDescent="0.25"/>
    <row r="910" x14ac:dyDescent="0.25"/>
    <row r="911" x14ac:dyDescent="0.25"/>
    <row r="912" x14ac:dyDescent="0.25"/>
    <row r="913" x14ac:dyDescent="0.25"/>
    <row r="914" x14ac:dyDescent="0.25"/>
    <row r="915" x14ac:dyDescent="0.25"/>
    <row r="916" x14ac:dyDescent="0.25"/>
    <row r="917" x14ac:dyDescent="0.25"/>
    <row r="918" x14ac:dyDescent="0.25"/>
    <row r="919" x14ac:dyDescent="0.25"/>
    <row r="920" x14ac:dyDescent="0.25"/>
    <row r="921" x14ac:dyDescent="0.25"/>
    <row r="922" x14ac:dyDescent="0.25"/>
    <row r="923" x14ac:dyDescent="0.25"/>
    <row r="924" x14ac:dyDescent="0.25"/>
    <row r="925" x14ac:dyDescent="0.25"/>
    <row r="926" x14ac:dyDescent="0.25"/>
    <row r="927" x14ac:dyDescent="0.25"/>
    <row r="928" x14ac:dyDescent="0.25"/>
    <row r="929" x14ac:dyDescent="0.25"/>
    <row r="930" x14ac:dyDescent="0.25"/>
    <row r="931" x14ac:dyDescent="0.25"/>
    <row r="932" x14ac:dyDescent="0.25"/>
    <row r="933" x14ac:dyDescent="0.25"/>
    <row r="934" x14ac:dyDescent="0.25"/>
    <row r="935" x14ac:dyDescent="0.25"/>
    <row r="936" x14ac:dyDescent="0.25"/>
    <row r="937" x14ac:dyDescent="0.25"/>
    <row r="938" x14ac:dyDescent="0.25"/>
    <row r="939" x14ac:dyDescent="0.25"/>
    <row r="940" x14ac:dyDescent="0.25"/>
    <row r="941" x14ac:dyDescent="0.25"/>
    <row r="942" x14ac:dyDescent="0.25"/>
    <row r="943" x14ac:dyDescent="0.25"/>
    <row r="944" x14ac:dyDescent="0.25"/>
    <row r="945" x14ac:dyDescent="0.25"/>
    <row r="946" x14ac:dyDescent="0.25"/>
    <row r="947" x14ac:dyDescent="0.25"/>
    <row r="948" x14ac:dyDescent="0.25"/>
    <row r="949" x14ac:dyDescent="0.25"/>
    <row r="950" x14ac:dyDescent="0.25"/>
    <row r="951" x14ac:dyDescent="0.25"/>
    <row r="952" x14ac:dyDescent="0.25"/>
    <row r="953" x14ac:dyDescent="0.25"/>
    <row r="954" x14ac:dyDescent="0.25"/>
    <row r="955" x14ac:dyDescent="0.25"/>
    <row r="956" x14ac:dyDescent="0.25"/>
    <row r="957" x14ac:dyDescent="0.25"/>
    <row r="958" x14ac:dyDescent="0.25"/>
    <row r="959" x14ac:dyDescent="0.25"/>
    <row r="960" x14ac:dyDescent="0.25"/>
    <row r="961" x14ac:dyDescent="0.25"/>
    <row r="962" x14ac:dyDescent="0.25"/>
    <row r="963" x14ac:dyDescent="0.25"/>
    <row r="964" x14ac:dyDescent="0.25"/>
    <row r="965" x14ac:dyDescent="0.25"/>
    <row r="966" x14ac:dyDescent="0.25"/>
    <row r="967" x14ac:dyDescent="0.25"/>
    <row r="968" x14ac:dyDescent="0.25"/>
    <row r="969" x14ac:dyDescent="0.25"/>
    <row r="970" x14ac:dyDescent="0.25"/>
    <row r="971" x14ac:dyDescent="0.25"/>
    <row r="972" x14ac:dyDescent="0.25"/>
    <row r="973" x14ac:dyDescent="0.25"/>
    <row r="974" x14ac:dyDescent="0.25"/>
    <row r="975" x14ac:dyDescent="0.25"/>
    <row r="976" x14ac:dyDescent="0.25"/>
    <row r="977" x14ac:dyDescent="0.25"/>
    <row r="978" x14ac:dyDescent="0.25"/>
    <row r="979" x14ac:dyDescent="0.25"/>
    <row r="980" x14ac:dyDescent="0.25"/>
    <row r="981" x14ac:dyDescent="0.25"/>
    <row r="982" x14ac:dyDescent="0.25"/>
    <row r="983" x14ac:dyDescent="0.25"/>
    <row r="984" x14ac:dyDescent="0.25"/>
    <row r="985" x14ac:dyDescent="0.25"/>
    <row r="986" x14ac:dyDescent="0.25"/>
    <row r="987" x14ac:dyDescent="0.25"/>
    <row r="988" x14ac:dyDescent="0.25"/>
    <row r="989" x14ac:dyDescent="0.25"/>
    <row r="990" x14ac:dyDescent="0.25"/>
    <row r="991" x14ac:dyDescent="0.25"/>
    <row r="992" x14ac:dyDescent="0.25"/>
    <row r="993" x14ac:dyDescent="0.25"/>
    <row r="994" x14ac:dyDescent="0.25"/>
    <row r="995" x14ac:dyDescent="0.25"/>
    <row r="996" x14ac:dyDescent="0.25"/>
    <row r="997" x14ac:dyDescent="0.25"/>
    <row r="998" x14ac:dyDescent="0.25"/>
    <row r="999" x14ac:dyDescent="0.25"/>
    <row r="1000" x14ac:dyDescent="0.25"/>
    <row r="1001" x14ac:dyDescent="0.25"/>
    <row r="1002" x14ac:dyDescent="0.25"/>
    <row r="1003" x14ac:dyDescent="0.25"/>
    <row r="1004" x14ac:dyDescent="0.25"/>
    <row r="1005" x14ac:dyDescent="0.25"/>
    <row r="1006" x14ac:dyDescent="0.25"/>
    <row r="1007" x14ac:dyDescent="0.25"/>
    <row r="1008" x14ac:dyDescent="0.25"/>
    <row r="1009" x14ac:dyDescent="0.25"/>
    <row r="1010" x14ac:dyDescent="0.25"/>
    <row r="1011" x14ac:dyDescent="0.25"/>
    <row r="1012" x14ac:dyDescent="0.25"/>
    <row r="1013" x14ac:dyDescent="0.25"/>
    <row r="1014" x14ac:dyDescent="0.25"/>
    <row r="1015" x14ac:dyDescent="0.25"/>
    <row r="1016" x14ac:dyDescent="0.25"/>
    <row r="1017" x14ac:dyDescent="0.25"/>
    <row r="1018" x14ac:dyDescent="0.25"/>
    <row r="1019" x14ac:dyDescent="0.25"/>
    <row r="1020" x14ac:dyDescent="0.25"/>
    <row r="1021" x14ac:dyDescent="0.25"/>
    <row r="1022" x14ac:dyDescent="0.25"/>
    <row r="1023" x14ac:dyDescent="0.25"/>
    <row r="1024" x14ac:dyDescent="0.25"/>
    <row r="1025" x14ac:dyDescent="0.25"/>
    <row r="1026" x14ac:dyDescent="0.25"/>
    <row r="1027" x14ac:dyDescent="0.25"/>
    <row r="1028" x14ac:dyDescent="0.25"/>
    <row r="1029" x14ac:dyDescent="0.25"/>
    <row r="1030" x14ac:dyDescent="0.25"/>
    <row r="1031" x14ac:dyDescent="0.25"/>
    <row r="1032" x14ac:dyDescent="0.25"/>
    <row r="1033" x14ac:dyDescent="0.25"/>
    <row r="1034" x14ac:dyDescent="0.25"/>
    <row r="1035" x14ac:dyDescent="0.25"/>
    <row r="1036" x14ac:dyDescent="0.25"/>
    <row r="1037" x14ac:dyDescent="0.25"/>
    <row r="1038" x14ac:dyDescent="0.25"/>
    <row r="1039" x14ac:dyDescent="0.25"/>
    <row r="1040" x14ac:dyDescent="0.25"/>
    <row r="1041" x14ac:dyDescent="0.25"/>
    <row r="1042" x14ac:dyDescent="0.25"/>
    <row r="1043" x14ac:dyDescent="0.25"/>
    <row r="1044" x14ac:dyDescent="0.25"/>
    <row r="1045" x14ac:dyDescent="0.25"/>
    <row r="1046" x14ac:dyDescent="0.25"/>
    <row r="1047" x14ac:dyDescent="0.25"/>
    <row r="1048" x14ac:dyDescent="0.25"/>
    <row r="1049" x14ac:dyDescent="0.25"/>
    <row r="1050" x14ac:dyDescent="0.25"/>
    <row r="1051" x14ac:dyDescent="0.25"/>
    <row r="1052" x14ac:dyDescent="0.25"/>
    <row r="1053" x14ac:dyDescent="0.25"/>
    <row r="1054" x14ac:dyDescent="0.25"/>
    <row r="1055" x14ac:dyDescent="0.25"/>
    <row r="1056" x14ac:dyDescent="0.25"/>
    <row r="1057" x14ac:dyDescent="0.25"/>
    <row r="1058" x14ac:dyDescent="0.25"/>
    <row r="1059" x14ac:dyDescent="0.25"/>
    <row r="1060" x14ac:dyDescent="0.25"/>
    <row r="1061" x14ac:dyDescent="0.25"/>
    <row r="1062" x14ac:dyDescent="0.25"/>
    <row r="1063" x14ac:dyDescent="0.25"/>
    <row r="1064" x14ac:dyDescent="0.25"/>
    <row r="1065" x14ac:dyDescent="0.25"/>
    <row r="1066" x14ac:dyDescent="0.25"/>
    <row r="1067" x14ac:dyDescent="0.25"/>
    <row r="1068" x14ac:dyDescent="0.25"/>
    <row r="1069" x14ac:dyDescent="0.25"/>
    <row r="1070" x14ac:dyDescent="0.25"/>
    <row r="1071" x14ac:dyDescent="0.25"/>
    <row r="1072" x14ac:dyDescent="0.25"/>
    <row r="1073" x14ac:dyDescent="0.25"/>
    <row r="1074" x14ac:dyDescent="0.25"/>
    <row r="1075" x14ac:dyDescent="0.25"/>
    <row r="1076" x14ac:dyDescent="0.25"/>
    <row r="1077" x14ac:dyDescent="0.25"/>
    <row r="1078" x14ac:dyDescent="0.25"/>
    <row r="1079" x14ac:dyDescent="0.25"/>
    <row r="1080" x14ac:dyDescent="0.25"/>
    <row r="1081" x14ac:dyDescent="0.25"/>
    <row r="1082" x14ac:dyDescent="0.25"/>
    <row r="1083" x14ac:dyDescent="0.25"/>
    <row r="1084" x14ac:dyDescent="0.25"/>
    <row r="1085" x14ac:dyDescent="0.25"/>
    <row r="1086" x14ac:dyDescent="0.25"/>
    <row r="1087" x14ac:dyDescent="0.25"/>
    <row r="1088" x14ac:dyDescent="0.25"/>
    <row r="1089" x14ac:dyDescent="0.25"/>
    <row r="1090" x14ac:dyDescent="0.25"/>
    <row r="1091" x14ac:dyDescent="0.25"/>
    <row r="1092" x14ac:dyDescent="0.25"/>
    <row r="1093" x14ac:dyDescent="0.25"/>
    <row r="1094" x14ac:dyDescent="0.25"/>
    <row r="1095" x14ac:dyDescent="0.25"/>
    <row r="1096" x14ac:dyDescent="0.25"/>
    <row r="1097" x14ac:dyDescent="0.25"/>
    <row r="1098" x14ac:dyDescent="0.25"/>
    <row r="1099" x14ac:dyDescent="0.25"/>
    <row r="1100" x14ac:dyDescent="0.25"/>
    <row r="1101" x14ac:dyDescent="0.25"/>
    <row r="1102" x14ac:dyDescent="0.25"/>
    <row r="1103" x14ac:dyDescent="0.25"/>
    <row r="1104" x14ac:dyDescent="0.25"/>
    <row r="1105" x14ac:dyDescent="0.25"/>
    <row r="1106" x14ac:dyDescent="0.25"/>
    <row r="1107" x14ac:dyDescent="0.25"/>
    <row r="1108" x14ac:dyDescent="0.25"/>
    <row r="1109" x14ac:dyDescent="0.25"/>
    <row r="1110" x14ac:dyDescent="0.25"/>
    <row r="1111" x14ac:dyDescent="0.25"/>
    <row r="1112" x14ac:dyDescent="0.25"/>
    <row r="1113" x14ac:dyDescent="0.25"/>
    <row r="1114" x14ac:dyDescent="0.25"/>
    <row r="1115" x14ac:dyDescent="0.25"/>
    <row r="1116" x14ac:dyDescent="0.25"/>
    <row r="1117" x14ac:dyDescent="0.25"/>
    <row r="1118" x14ac:dyDescent="0.25"/>
    <row r="1119" x14ac:dyDescent="0.25"/>
    <row r="1120" x14ac:dyDescent="0.25"/>
    <row r="1121" x14ac:dyDescent="0.25"/>
    <row r="1122" x14ac:dyDescent="0.25"/>
    <row r="1123" x14ac:dyDescent="0.25"/>
    <row r="1124" x14ac:dyDescent="0.25"/>
    <row r="1125" x14ac:dyDescent="0.25"/>
    <row r="1126" x14ac:dyDescent="0.25"/>
    <row r="1127" x14ac:dyDescent="0.25"/>
    <row r="1128" x14ac:dyDescent="0.25"/>
    <row r="1129" x14ac:dyDescent="0.25"/>
    <row r="1130" x14ac:dyDescent="0.25"/>
    <row r="1131" x14ac:dyDescent="0.25"/>
    <row r="1132" x14ac:dyDescent="0.25"/>
    <row r="1133" x14ac:dyDescent="0.25"/>
    <row r="1134" x14ac:dyDescent="0.25"/>
    <row r="1135" x14ac:dyDescent="0.25"/>
    <row r="1136" x14ac:dyDescent="0.25"/>
    <row r="1137" x14ac:dyDescent="0.25"/>
    <row r="1138" x14ac:dyDescent="0.25"/>
    <row r="1139" x14ac:dyDescent="0.25"/>
    <row r="1140" x14ac:dyDescent="0.25"/>
    <row r="1141" x14ac:dyDescent="0.25"/>
    <row r="1142" x14ac:dyDescent="0.25"/>
    <row r="1143" x14ac:dyDescent="0.25"/>
    <row r="1144" x14ac:dyDescent="0.25"/>
    <row r="1145" x14ac:dyDescent="0.25"/>
    <row r="1146" x14ac:dyDescent="0.25"/>
    <row r="1147" x14ac:dyDescent="0.25"/>
    <row r="1148" x14ac:dyDescent="0.25"/>
    <row r="1149" x14ac:dyDescent="0.25"/>
    <row r="1150" x14ac:dyDescent="0.25"/>
    <row r="1151" x14ac:dyDescent="0.25"/>
    <row r="1152" x14ac:dyDescent="0.25"/>
    <row r="1153" x14ac:dyDescent="0.25"/>
    <row r="1154" x14ac:dyDescent="0.25"/>
    <row r="1155" x14ac:dyDescent="0.25"/>
    <row r="1156" x14ac:dyDescent="0.25"/>
    <row r="1157" x14ac:dyDescent="0.25"/>
    <row r="1158" x14ac:dyDescent="0.25"/>
    <row r="1159" x14ac:dyDescent="0.25"/>
    <row r="1160" x14ac:dyDescent="0.25"/>
    <row r="1161" x14ac:dyDescent="0.25"/>
    <row r="1162" x14ac:dyDescent="0.25"/>
    <row r="1163" x14ac:dyDescent="0.25"/>
    <row r="1164" x14ac:dyDescent="0.25"/>
    <row r="1165" x14ac:dyDescent="0.25"/>
    <row r="1166" x14ac:dyDescent="0.25"/>
    <row r="1167" x14ac:dyDescent="0.25"/>
    <row r="1168" x14ac:dyDescent="0.25"/>
    <row r="1169" x14ac:dyDescent="0.25"/>
    <row r="1170" x14ac:dyDescent="0.25"/>
    <row r="1171" x14ac:dyDescent="0.25"/>
    <row r="1172" x14ac:dyDescent="0.25"/>
    <row r="1173" x14ac:dyDescent="0.25"/>
    <row r="1174" x14ac:dyDescent="0.25"/>
    <row r="1175" x14ac:dyDescent="0.25"/>
    <row r="1176" x14ac:dyDescent="0.25"/>
    <row r="1177" x14ac:dyDescent="0.25"/>
    <row r="1178" x14ac:dyDescent="0.25"/>
    <row r="1179" x14ac:dyDescent="0.25"/>
    <row r="1180" x14ac:dyDescent="0.25"/>
    <row r="1181" x14ac:dyDescent="0.25"/>
    <row r="1182" x14ac:dyDescent="0.25"/>
    <row r="1183" x14ac:dyDescent="0.25"/>
    <row r="1184" x14ac:dyDescent="0.25"/>
    <row r="1185" x14ac:dyDescent="0.25"/>
    <row r="1186" x14ac:dyDescent="0.25"/>
    <row r="1187" x14ac:dyDescent="0.25"/>
    <row r="1188" x14ac:dyDescent="0.25"/>
    <row r="1189" x14ac:dyDescent="0.25"/>
    <row r="1190" x14ac:dyDescent="0.25"/>
    <row r="1191" x14ac:dyDescent="0.25"/>
    <row r="1192" x14ac:dyDescent="0.25"/>
    <row r="1193" x14ac:dyDescent="0.25"/>
    <row r="1194" x14ac:dyDescent="0.25"/>
    <row r="1195" x14ac:dyDescent="0.25"/>
    <row r="1196" x14ac:dyDescent="0.25"/>
    <row r="1197" x14ac:dyDescent="0.25"/>
    <row r="1198" x14ac:dyDescent="0.25"/>
    <row r="1199" x14ac:dyDescent="0.25"/>
    <row r="1200" x14ac:dyDescent="0.25"/>
    <row r="1201" x14ac:dyDescent="0.25"/>
    <row r="1202" x14ac:dyDescent="0.25"/>
    <row r="1203" x14ac:dyDescent="0.25"/>
    <row r="1204" x14ac:dyDescent="0.25"/>
    <row r="1205" x14ac:dyDescent="0.25"/>
    <row r="1206" x14ac:dyDescent="0.25"/>
    <row r="1207" x14ac:dyDescent="0.25"/>
    <row r="1208" x14ac:dyDescent="0.25"/>
    <row r="1209" x14ac:dyDescent="0.25"/>
    <row r="1210" x14ac:dyDescent="0.25"/>
    <row r="1211" x14ac:dyDescent="0.25"/>
    <row r="1212" x14ac:dyDescent="0.25"/>
    <row r="1213" x14ac:dyDescent="0.25"/>
    <row r="1214" x14ac:dyDescent="0.25"/>
    <row r="1215" x14ac:dyDescent="0.25"/>
    <row r="1216" x14ac:dyDescent="0.25"/>
    <row r="1217" x14ac:dyDescent="0.25"/>
    <row r="1218" x14ac:dyDescent="0.25"/>
    <row r="1219" x14ac:dyDescent="0.25"/>
    <row r="1220" x14ac:dyDescent="0.25"/>
    <row r="1221" x14ac:dyDescent="0.25"/>
    <row r="1222" x14ac:dyDescent="0.25"/>
    <row r="1223" x14ac:dyDescent="0.25"/>
    <row r="1224" x14ac:dyDescent="0.25"/>
    <row r="1225" x14ac:dyDescent="0.25"/>
    <row r="1226" x14ac:dyDescent="0.25"/>
    <row r="1227" x14ac:dyDescent="0.25"/>
    <row r="1228" x14ac:dyDescent="0.25"/>
    <row r="1229" x14ac:dyDescent="0.25"/>
    <row r="1230" x14ac:dyDescent="0.25"/>
    <row r="1231" x14ac:dyDescent="0.25"/>
    <row r="1232" x14ac:dyDescent="0.25"/>
    <row r="1233" x14ac:dyDescent="0.25"/>
    <row r="1234" x14ac:dyDescent="0.25"/>
    <row r="1235" x14ac:dyDescent="0.25"/>
    <row r="1236" x14ac:dyDescent="0.25"/>
    <row r="1237" x14ac:dyDescent="0.25"/>
    <row r="1238" x14ac:dyDescent="0.25"/>
    <row r="1239" x14ac:dyDescent="0.25"/>
    <row r="1240" x14ac:dyDescent="0.25"/>
    <row r="1241" x14ac:dyDescent="0.25"/>
    <row r="1242" x14ac:dyDescent="0.25"/>
    <row r="1243" x14ac:dyDescent="0.25"/>
    <row r="1244" x14ac:dyDescent="0.25"/>
    <row r="1245" x14ac:dyDescent="0.25"/>
    <row r="1246" x14ac:dyDescent="0.25"/>
    <row r="1247" x14ac:dyDescent="0.25"/>
    <row r="1248" x14ac:dyDescent="0.25"/>
    <row r="1249" x14ac:dyDescent="0.25"/>
    <row r="1250" x14ac:dyDescent="0.25"/>
    <row r="1251" x14ac:dyDescent="0.25"/>
    <row r="1252" x14ac:dyDescent="0.25"/>
    <row r="1253" x14ac:dyDescent="0.25"/>
    <row r="1254" x14ac:dyDescent="0.25"/>
    <row r="1255" x14ac:dyDescent="0.25"/>
    <row r="1256" x14ac:dyDescent="0.25"/>
    <row r="1257" x14ac:dyDescent="0.25"/>
    <row r="1258" x14ac:dyDescent="0.25"/>
    <row r="1259" x14ac:dyDescent="0.25"/>
    <row r="1260" x14ac:dyDescent="0.25"/>
    <row r="1261" x14ac:dyDescent="0.25"/>
    <row r="1262" x14ac:dyDescent="0.25"/>
    <row r="1263" x14ac:dyDescent="0.25"/>
    <row r="1264" x14ac:dyDescent="0.25"/>
    <row r="1265" x14ac:dyDescent="0.25"/>
    <row r="1266" x14ac:dyDescent="0.25"/>
    <row r="1267" x14ac:dyDescent="0.25"/>
    <row r="1268" x14ac:dyDescent="0.25"/>
    <row r="1269" x14ac:dyDescent="0.25"/>
    <row r="1270" x14ac:dyDescent="0.25"/>
    <row r="1271" x14ac:dyDescent="0.25"/>
    <row r="1272" x14ac:dyDescent="0.25"/>
    <row r="1273" x14ac:dyDescent="0.25"/>
    <row r="1274" x14ac:dyDescent="0.25"/>
    <row r="1275" x14ac:dyDescent="0.25"/>
    <row r="1276" x14ac:dyDescent="0.25"/>
    <row r="1277" x14ac:dyDescent="0.25"/>
    <row r="1278" x14ac:dyDescent="0.25"/>
    <row r="1279" x14ac:dyDescent="0.25"/>
    <row r="1280" x14ac:dyDescent="0.25"/>
    <row r="1281" x14ac:dyDescent="0.25"/>
    <row r="1282" x14ac:dyDescent="0.25"/>
    <row r="1283" x14ac:dyDescent="0.25"/>
    <row r="1284" x14ac:dyDescent="0.25"/>
    <row r="1285" x14ac:dyDescent="0.25"/>
    <row r="1286" x14ac:dyDescent="0.25"/>
    <row r="1287" x14ac:dyDescent="0.25"/>
    <row r="1288" x14ac:dyDescent="0.25"/>
    <row r="1289" x14ac:dyDescent="0.25"/>
    <row r="1290" x14ac:dyDescent="0.25"/>
    <row r="1291" x14ac:dyDescent="0.25"/>
    <row r="1292" x14ac:dyDescent="0.25"/>
    <row r="1293" x14ac:dyDescent="0.25"/>
    <row r="1294" x14ac:dyDescent="0.25"/>
    <row r="1295" x14ac:dyDescent="0.25"/>
    <row r="1296" x14ac:dyDescent="0.25"/>
    <row r="1297" x14ac:dyDescent="0.25"/>
    <row r="1298" x14ac:dyDescent="0.25"/>
    <row r="1299" x14ac:dyDescent="0.25"/>
    <row r="1300" x14ac:dyDescent="0.25"/>
    <row r="1301" x14ac:dyDescent="0.25"/>
    <row r="1302" x14ac:dyDescent="0.25"/>
    <row r="1303" x14ac:dyDescent="0.25"/>
    <row r="1304" x14ac:dyDescent="0.25"/>
    <row r="1305" x14ac:dyDescent="0.25"/>
    <row r="1306" x14ac:dyDescent="0.25"/>
    <row r="1307" x14ac:dyDescent="0.25"/>
    <row r="1308" x14ac:dyDescent="0.25"/>
    <row r="1309" x14ac:dyDescent="0.25"/>
    <row r="1310" x14ac:dyDescent="0.25"/>
    <row r="1311" x14ac:dyDescent="0.25"/>
    <row r="1312" x14ac:dyDescent="0.25"/>
    <row r="1313" x14ac:dyDescent="0.25"/>
    <row r="1314" x14ac:dyDescent="0.25"/>
    <row r="1315" x14ac:dyDescent="0.25"/>
    <row r="1316" x14ac:dyDescent="0.25"/>
    <row r="1317" x14ac:dyDescent="0.25"/>
    <row r="1318" x14ac:dyDescent="0.25"/>
    <row r="1319" x14ac:dyDescent="0.25"/>
    <row r="1320" x14ac:dyDescent="0.25"/>
    <row r="1321" x14ac:dyDescent="0.25"/>
    <row r="1322" x14ac:dyDescent="0.25"/>
    <row r="1323" x14ac:dyDescent="0.25"/>
    <row r="1324" x14ac:dyDescent="0.25"/>
    <row r="1325" x14ac:dyDescent="0.25"/>
    <row r="1326" x14ac:dyDescent="0.25"/>
    <row r="1327" x14ac:dyDescent="0.25"/>
    <row r="1328" x14ac:dyDescent="0.25"/>
    <row r="1329" x14ac:dyDescent="0.25"/>
    <row r="1330" x14ac:dyDescent="0.25"/>
    <row r="1331" x14ac:dyDescent="0.25"/>
    <row r="1332" x14ac:dyDescent="0.25"/>
    <row r="1333" x14ac:dyDescent="0.25"/>
    <row r="1334" x14ac:dyDescent="0.25"/>
    <row r="1335" x14ac:dyDescent="0.25"/>
    <row r="1336" x14ac:dyDescent="0.25"/>
    <row r="1337" x14ac:dyDescent="0.25"/>
    <row r="1338" x14ac:dyDescent="0.25"/>
    <row r="1339" x14ac:dyDescent="0.25"/>
    <row r="1340" x14ac:dyDescent="0.25"/>
    <row r="1341" x14ac:dyDescent="0.25"/>
    <row r="1342" x14ac:dyDescent="0.25"/>
    <row r="1343" x14ac:dyDescent="0.25"/>
    <row r="1344" x14ac:dyDescent="0.25"/>
    <row r="1345" x14ac:dyDescent="0.25"/>
    <row r="1346" x14ac:dyDescent="0.25"/>
    <row r="1347" x14ac:dyDescent="0.25"/>
    <row r="1348" x14ac:dyDescent="0.25"/>
    <row r="1349" x14ac:dyDescent="0.25"/>
    <row r="1350" x14ac:dyDescent="0.25"/>
    <row r="1351" x14ac:dyDescent="0.25"/>
    <row r="1352" x14ac:dyDescent="0.25"/>
    <row r="1353" x14ac:dyDescent="0.25"/>
    <row r="1354" x14ac:dyDescent="0.25"/>
    <row r="1355" x14ac:dyDescent="0.25"/>
    <row r="1356" x14ac:dyDescent="0.25"/>
    <row r="1357" x14ac:dyDescent="0.25"/>
    <row r="1358" x14ac:dyDescent="0.25"/>
    <row r="1359" x14ac:dyDescent="0.25"/>
    <row r="1360" x14ac:dyDescent="0.25"/>
    <row r="1361" x14ac:dyDescent="0.25"/>
    <row r="1362" x14ac:dyDescent="0.25"/>
    <row r="1363" x14ac:dyDescent="0.25"/>
    <row r="1364" x14ac:dyDescent="0.25"/>
    <row r="1365" x14ac:dyDescent="0.25"/>
    <row r="1366" x14ac:dyDescent="0.25"/>
    <row r="1367" x14ac:dyDescent="0.25"/>
    <row r="1368" x14ac:dyDescent="0.25"/>
    <row r="1369" x14ac:dyDescent="0.25"/>
    <row r="1370" x14ac:dyDescent="0.25"/>
    <row r="1371" x14ac:dyDescent="0.25"/>
    <row r="1372" x14ac:dyDescent="0.25"/>
    <row r="1373" x14ac:dyDescent="0.25"/>
    <row r="1374" x14ac:dyDescent="0.25"/>
    <row r="1375" x14ac:dyDescent="0.25"/>
    <row r="1376" x14ac:dyDescent="0.25"/>
    <row r="1377" x14ac:dyDescent="0.25"/>
    <row r="1378" x14ac:dyDescent="0.25"/>
    <row r="1379" x14ac:dyDescent="0.25"/>
    <row r="1380" x14ac:dyDescent="0.25"/>
    <row r="1381" x14ac:dyDescent="0.25"/>
    <row r="1382" x14ac:dyDescent="0.25"/>
    <row r="1383" x14ac:dyDescent="0.25"/>
    <row r="1384" x14ac:dyDescent="0.25"/>
    <row r="1385" x14ac:dyDescent="0.25"/>
    <row r="1386" x14ac:dyDescent="0.25"/>
    <row r="1387" x14ac:dyDescent="0.25"/>
    <row r="1388" x14ac:dyDescent="0.25"/>
    <row r="1389" x14ac:dyDescent="0.25"/>
    <row r="1390" x14ac:dyDescent="0.25"/>
    <row r="1391" x14ac:dyDescent="0.25"/>
    <row r="1392" x14ac:dyDescent="0.25"/>
    <row r="1393" x14ac:dyDescent="0.25"/>
    <row r="1394" x14ac:dyDescent="0.25"/>
    <row r="1395" x14ac:dyDescent="0.25"/>
    <row r="1396" x14ac:dyDescent="0.25"/>
    <row r="1397" x14ac:dyDescent="0.25"/>
    <row r="1398" x14ac:dyDescent="0.25"/>
    <row r="1399" x14ac:dyDescent="0.25"/>
    <row r="1400" x14ac:dyDescent="0.25"/>
    <row r="1401" x14ac:dyDescent="0.25"/>
    <row r="1402" x14ac:dyDescent="0.25"/>
    <row r="1403" x14ac:dyDescent="0.25"/>
    <row r="1404" x14ac:dyDescent="0.25"/>
    <row r="1405" x14ac:dyDescent="0.25"/>
    <row r="1406" x14ac:dyDescent="0.25"/>
    <row r="1407" x14ac:dyDescent="0.25"/>
    <row r="1408" x14ac:dyDescent="0.25"/>
    <row r="1409" x14ac:dyDescent="0.25"/>
    <row r="1410" x14ac:dyDescent="0.25"/>
    <row r="1411" x14ac:dyDescent="0.25"/>
    <row r="1412" x14ac:dyDescent="0.25"/>
    <row r="1413" x14ac:dyDescent="0.25"/>
    <row r="1414" x14ac:dyDescent="0.25"/>
    <row r="1415" x14ac:dyDescent="0.25"/>
    <row r="1416" x14ac:dyDescent="0.25"/>
    <row r="1417" x14ac:dyDescent="0.25"/>
    <row r="1418" x14ac:dyDescent="0.25"/>
    <row r="1419" x14ac:dyDescent="0.25"/>
    <row r="1420" x14ac:dyDescent="0.25"/>
    <row r="1421" x14ac:dyDescent="0.25"/>
    <row r="1422" x14ac:dyDescent="0.25"/>
    <row r="1423" x14ac:dyDescent="0.25"/>
    <row r="1424" x14ac:dyDescent="0.25"/>
    <row r="1425" x14ac:dyDescent="0.25"/>
    <row r="1426" x14ac:dyDescent="0.25"/>
    <row r="1427" x14ac:dyDescent="0.25"/>
    <row r="1428" x14ac:dyDescent="0.25"/>
    <row r="1429" x14ac:dyDescent="0.25"/>
    <row r="1430" x14ac:dyDescent="0.25"/>
    <row r="1431" x14ac:dyDescent="0.25"/>
    <row r="1432" x14ac:dyDescent="0.25"/>
    <row r="1433" x14ac:dyDescent="0.25"/>
    <row r="1434" x14ac:dyDescent="0.25"/>
    <row r="1435" x14ac:dyDescent="0.25"/>
    <row r="1436" x14ac:dyDescent="0.25"/>
    <row r="1437" x14ac:dyDescent="0.25"/>
    <row r="1438" x14ac:dyDescent="0.25"/>
    <row r="1439" x14ac:dyDescent="0.25"/>
    <row r="1440" x14ac:dyDescent="0.25"/>
    <row r="1441" x14ac:dyDescent="0.25"/>
    <row r="1442" x14ac:dyDescent="0.25"/>
    <row r="1443" x14ac:dyDescent="0.25"/>
    <row r="1444" x14ac:dyDescent="0.25"/>
    <row r="1445" x14ac:dyDescent="0.25"/>
    <row r="1446" x14ac:dyDescent="0.25"/>
    <row r="1447" x14ac:dyDescent="0.25"/>
    <row r="1448" x14ac:dyDescent="0.25"/>
    <row r="1449" x14ac:dyDescent="0.25"/>
    <row r="1450" x14ac:dyDescent="0.25"/>
    <row r="1451" x14ac:dyDescent="0.25"/>
    <row r="1452" x14ac:dyDescent="0.25"/>
    <row r="1453" x14ac:dyDescent="0.25"/>
    <row r="1454" x14ac:dyDescent="0.25"/>
    <row r="1455" x14ac:dyDescent="0.25"/>
    <row r="1456" x14ac:dyDescent="0.25"/>
    <row r="1457" x14ac:dyDescent="0.25"/>
    <row r="1458" x14ac:dyDescent="0.25"/>
    <row r="1459" x14ac:dyDescent="0.25"/>
    <row r="1460" x14ac:dyDescent="0.25"/>
    <row r="1461" x14ac:dyDescent="0.25"/>
    <row r="1462" x14ac:dyDescent="0.25"/>
    <row r="1463" x14ac:dyDescent="0.25"/>
    <row r="1464" x14ac:dyDescent="0.25"/>
    <row r="1465" x14ac:dyDescent="0.25"/>
    <row r="1466" x14ac:dyDescent="0.25"/>
    <row r="1467" x14ac:dyDescent="0.25"/>
    <row r="1468" x14ac:dyDescent="0.25"/>
    <row r="1469" x14ac:dyDescent="0.25"/>
    <row r="1470" x14ac:dyDescent="0.25"/>
    <row r="1471" x14ac:dyDescent="0.25"/>
    <row r="1472" x14ac:dyDescent="0.25"/>
    <row r="1473" x14ac:dyDescent="0.25"/>
    <row r="1474" x14ac:dyDescent="0.25"/>
    <row r="1475" x14ac:dyDescent="0.25"/>
    <row r="1476" x14ac:dyDescent="0.25"/>
    <row r="1477" x14ac:dyDescent="0.25"/>
    <row r="1478" x14ac:dyDescent="0.25"/>
    <row r="1479" x14ac:dyDescent="0.25"/>
    <row r="1480" x14ac:dyDescent="0.25"/>
    <row r="1481" x14ac:dyDescent="0.25"/>
    <row r="1482" x14ac:dyDescent="0.25"/>
    <row r="1483" x14ac:dyDescent="0.25"/>
    <row r="1484" x14ac:dyDescent="0.25"/>
    <row r="1485" x14ac:dyDescent="0.25"/>
    <row r="1486" x14ac:dyDescent="0.25"/>
    <row r="1487" x14ac:dyDescent="0.25"/>
    <row r="1488" x14ac:dyDescent="0.25"/>
    <row r="1489" x14ac:dyDescent="0.25"/>
    <row r="1490" x14ac:dyDescent="0.25"/>
    <row r="1491" x14ac:dyDescent="0.25"/>
    <row r="1492" x14ac:dyDescent="0.25"/>
    <row r="1493" x14ac:dyDescent="0.25"/>
    <row r="1494" x14ac:dyDescent="0.25"/>
    <row r="1495" x14ac:dyDescent="0.25"/>
    <row r="1496" x14ac:dyDescent="0.25"/>
    <row r="1497" x14ac:dyDescent="0.25"/>
    <row r="1498" x14ac:dyDescent="0.25"/>
    <row r="1499" x14ac:dyDescent="0.25"/>
    <row r="1500" x14ac:dyDescent="0.25"/>
    <row r="1501" x14ac:dyDescent="0.25"/>
    <row r="1502" x14ac:dyDescent="0.25"/>
    <row r="1503" x14ac:dyDescent="0.25"/>
    <row r="1504" x14ac:dyDescent="0.25"/>
    <row r="1505" x14ac:dyDescent="0.25"/>
    <row r="1506" x14ac:dyDescent="0.25"/>
    <row r="1507" x14ac:dyDescent="0.25"/>
    <row r="1508" x14ac:dyDescent="0.25"/>
    <row r="1509" x14ac:dyDescent="0.25"/>
    <row r="1510" x14ac:dyDescent="0.25"/>
    <row r="1511" x14ac:dyDescent="0.25"/>
    <row r="1512" x14ac:dyDescent="0.25"/>
    <row r="1513" x14ac:dyDescent="0.25"/>
    <row r="1514" x14ac:dyDescent="0.25"/>
    <row r="1515" x14ac:dyDescent="0.25"/>
    <row r="1516" x14ac:dyDescent="0.25"/>
    <row r="1517" x14ac:dyDescent="0.25"/>
    <row r="1518" x14ac:dyDescent="0.25"/>
    <row r="1519" x14ac:dyDescent="0.25"/>
    <row r="1520" x14ac:dyDescent="0.25"/>
    <row r="1521" x14ac:dyDescent="0.25"/>
    <row r="1522" x14ac:dyDescent="0.25"/>
    <row r="1523" x14ac:dyDescent="0.25"/>
    <row r="1524" x14ac:dyDescent="0.25"/>
    <row r="1525" x14ac:dyDescent="0.25"/>
    <row r="1526" x14ac:dyDescent="0.25"/>
    <row r="1527" x14ac:dyDescent="0.25"/>
    <row r="1528" x14ac:dyDescent="0.25"/>
    <row r="1529" x14ac:dyDescent="0.25"/>
    <row r="1530" x14ac:dyDescent="0.25"/>
    <row r="1531" x14ac:dyDescent="0.25"/>
    <row r="1532" x14ac:dyDescent="0.25"/>
    <row r="1533" x14ac:dyDescent="0.25"/>
    <row r="1534" x14ac:dyDescent="0.25"/>
    <row r="1535" x14ac:dyDescent="0.25"/>
    <row r="1536" x14ac:dyDescent="0.25"/>
    <row r="1537" x14ac:dyDescent="0.25"/>
    <row r="1538" x14ac:dyDescent="0.25"/>
    <row r="1539" x14ac:dyDescent="0.25"/>
    <row r="1540" x14ac:dyDescent="0.25"/>
    <row r="1541" x14ac:dyDescent="0.25"/>
    <row r="1542" x14ac:dyDescent="0.25"/>
    <row r="1543" x14ac:dyDescent="0.25"/>
    <row r="1544" x14ac:dyDescent="0.25"/>
    <row r="1545" x14ac:dyDescent="0.25"/>
    <row r="1546" x14ac:dyDescent="0.25"/>
    <row r="1547" x14ac:dyDescent="0.25"/>
    <row r="1548" x14ac:dyDescent="0.25"/>
    <row r="1549" x14ac:dyDescent="0.25"/>
    <row r="1550" x14ac:dyDescent="0.25"/>
    <row r="1551" x14ac:dyDescent="0.25"/>
    <row r="1552" x14ac:dyDescent="0.25"/>
    <row r="1553" x14ac:dyDescent="0.25"/>
    <row r="1554" x14ac:dyDescent="0.25"/>
    <row r="1555" x14ac:dyDescent="0.25"/>
    <row r="1556" x14ac:dyDescent="0.25"/>
    <row r="1557" x14ac:dyDescent="0.25"/>
    <row r="1558" x14ac:dyDescent="0.25"/>
    <row r="1559" x14ac:dyDescent="0.25"/>
    <row r="1560" x14ac:dyDescent="0.25"/>
    <row r="1561" x14ac:dyDescent="0.25"/>
    <row r="1562" x14ac:dyDescent="0.25"/>
    <row r="1563" x14ac:dyDescent="0.25"/>
    <row r="1564" x14ac:dyDescent="0.25"/>
    <row r="1565" x14ac:dyDescent="0.25"/>
    <row r="1566" x14ac:dyDescent="0.25"/>
    <row r="1567" x14ac:dyDescent="0.25"/>
    <row r="1568" x14ac:dyDescent="0.25"/>
    <row r="1569" x14ac:dyDescent="0.25"/>
    <row r="1570" x14ac:dyDescent="0.25"/>
    <row r="1571" x14ac:dyDescent="0.25"/>
    <row r="1572" x14ac:dyDescent="0.25"/>
    <row r="1573" x14ac:dyDescent="0.25"/>
    <row r="1574" x14ac:dyDescent="0.25"/>
    <row r="1575" x14ac:dyDescent="0.25"/>
    <row r="1576" x14ac:dyDescent="0.25"/>
    <row r="1577" x14ac:dyDescent="0.25"/>
    <row r="1578" x14ac:dyDescent="0.25"/>
    <row r="1579" x14ac:dyDescent="0.25"/>
    <row r="1580" x14ac:dyDescent="0.25"/>
    <row r="1581" x14ac:dyDescent="0.25"/>
    <row r="1582" x14ac:dyDescent="0.25"/>
    <row r="1583" x14ac:dyDescent="0.25"/>
    <row r="1584" x14ac:dyDescent="0.25"/>
    <row r="1585" x14ac:dyDescent="0.25"/>
    <row r="1586" x14ac:dyDescent="0.25"/>
    <row r="1587" x14ac:dyDescent="0.25"/>
    <row r="1588" x14ac:dyDescent="0.25"/>
    <row r="1589" x14ac:dyDescent="0.25"/>
    <row r="1590" x14ac:dyDescent="0.25"/>
    <row r="1591" x14ac:dyDescent="0.25"/>
    <row r="1592" x14ac:dyDescent="0.25"/>
    <row r="1593" x14ac:dyDescent="0.25"/>
    <row r="1594" x14ac:dyDescent="0.25"/>
    <row r="1595" x14ac:dyDescent="0.25"/>
    <row r="1596" x14ac:dyDescent="0.25"/>
    <row r="1597" x14ac:dyDescent="0.25"/>
    <row r="1598" x14ac:dyDescent="0.25"/>
    <row r="1599" x14ac:dyDescent="0.25"/>
    <row r="1600" x14ac:dyDescent="0.25"/>
    <row r="1601" x14ac:dyDescent="0.25"/>
    <row r="1602" x14ac:dyDescent="0.25"/>
    <row r="1603" x14ac:dyDescent="0.25"/>
    <row r="1604" x14ac:dyDescent="0.25"/>
    <row r="1605" x14ac:dyDescent="0.25"/>
    <row r="1606" x14ac:dyDescent="0.25"/>
    <row r="1607" x14ac:dyDescent="0.25"/>
    <row r="1608" x14ac:dyDescent="0.25"/>
    <row r="1609" x14ac:dyDescent="0.25"/>
    <row r="1610" x14ac:dyDescent="0.25"/>
    <row r="1611" x14ac:dyDescent="0.25"/>
    <row r="1612" x14ac:dyDescent="0.25"/>
    <row r="1613" x14ac:dyDescent="0.25"/>
    <row r="1614" x14ac:dyDescent="0.25"/>
    <row r="1615" x14ac:dyDescent="0.25"/>
    <row r="1616" x14ac:dyDescent="0.25"/>
    <row r="1617" x14ac:dyDescent="0.25"/>
    <row r="1618" x14ac:dyDescent="0.25"/>
    <row r="1619" x14ac:dyDescent="0.25"/>
    <row r="1620" x14ac:dyDescent="0.25"/>
    <row r="1621" x14ac:dyDescent="0.25"/>
    <row r="1622" x14ac:dyDescent="0.25"/>
    <row r="1623" x14ac:dyDescent="0.25"/>
    <row r="1624" x14ac:dyDescent="0.25"/>
    <row r="1625" x14ac:dyDescent="0.25"/>
    <row r="1626" x14ac:dyDescent="0.25"/>
    <row r="1627" x14ac:dyDescent="0.25"/>
    <row r="1628" x14ac:dyDescent="0.25"/>
    <row r="1629" x14ac:dyDescent="0.25"/>
    <row r="1630" x14ac:dyDescent="0.25"/>
    <row r="1631" x14ac:dyDescent="0.25"/>
    <row r="1632" x14ac:dyDescent="0.25"/>
    <row r="1633" x14ac:dyDescent="0.25"/>
    <row r="1634" x14ac:dyDescent="0.25"/>
    <row r="1635" x14ac:dyDescent="0.25"/>
    <row r="1636" x14ac:dyDescent="0.25"/>
    <row r="1637" x14ac:dyDescent="0.25"/>
    <row r="1638" x14ac:dyDescent="0.25"/>
    <row r="1639" x14ac:dyDescent="0.25"/>
    <row r="1640" x14ac:dyDescent="0.25"/>
    <row r="1641" x14ac:dyDescent="0.25"/>
    <row r="1642" x14ac:dyDescent="0.25"/>
    <row r="1643" x14ac:dyDescent="0.25"/>
    <row r="1644" x14ac:dyDescent="0.25"/>
    <row r="1645" x14ac:dyDescent="0.25"/>
    <row r="1646" x14ac:dyDescent="0.25"/>
    <row r="1647" x14ac:dyDescent="0.25"/>
    <row r="1648" x14ac:dyDescent="0.25"/>
    <row r="1649" x14ac:dyDescent="0.25"/>
    <row r="1650" x14ac:dyDescent="0.25"/>
    <row r="1651" x14ac:dyDescent="0.25"/>
    <row r="1652" x14ac:dyDescent="0.25"/>
    <row r="1653" x14ac:dyDescent="0.25"/>
    <row r="1654" x14ac:dyDescent="0.25"/>
    <row r="1655" x14ac:dyDescent="0.25"/>
    <row r="1656" x14ac:dyDescent="0.25"/>
    <row r="1657" x14ac:dyDescent="0.25"/>
    <row r="1658" x14ac:dyDescent="0.25"/>
    <row r="1659" x14ac:dyDescent="0.25"/>
    <row r="1660" x14ac:dyDescent="0.25"/>
    <row r="1661" x14ac:dyDescent="0.25"/>
    <row r="1662" x14ac:dyDescent="0.25"/>
    <row r="1663" x14ac:dyDescent="0.25"/>
    <row r="1664" x14ac:dyDescent="0.25"/>
    <row r="1665" x14ac:dyDescent="0.25"/>
    <row r="1666" x14ac:dyDescent="0.25"/>
    <row r="1667" x14ac:dyDescent="0.25"/>
    <row r="1668" x14ac:dyDescent="0.25"/>
    <row r="1669" x14ac:dyDescent="0.25"/>
    <row r="1670" x14ac:dyDescent="0.25"/>
    <row r="1671" x14ac:dyDescent="0.25"/>
    <row r="1672" x14ac:dyDescent="0.25"/>
    <row r="1673" x14ac:dyDescent="0.25"/>
    <row r="1674" x14ac:dyDescent="0.25"/>
    <row r="1675" x14ac:dyDescent="0.25"/>
    <row r="1676" x14ac:dyDescent="0.25"/>
    <row r="1677" x14ac:dyDescent="0.25"/>
    <row r="1678" x14ac:dyDescent="0.25"/>
    <row r="1679" x14ac:dyDescent="0.25"/>
    <row r="1680" x14ac:dyDescent="0.25"/>
    <row r="1681" x14ac:dyDescent="0.25"/>
    <row r="1682" x14ac:dyDescent="0.25"/>
    <row r="1683" x14ac:dyDescent="0.25"/>
    <row r="1684" x14ac:dyDescent="0.25"/>
    <row r="1685" x14ac:dyDescent="0.25"/>
    <row r="1686" x14ac:dyDescent="0.25"/>
    <row r="1687" x14ac:dyDescent="0.25"/>
    <row r="1688" x14ac:dyDescent="0.25"/>
    <row r="1689" x14ac:dyDescent="0.25"/>
    <row r="1690" x14ac:dyDescent="0.25"/>
    <row r="1691" x14ac:dyDescent="0.25"/>
    <row r="1692" x14ac:dyDescent="0.25"/>
    <row r="1693" x14ac:dyDescent="0.25"/>
    <row r="1694" x14ac:dyDescent="0.25"/>
    <row r="1695" x14ac:dyDescent="0.25"/>
    <row r="1696" x14ac:dyDescent="0.25"/>
    <row r="1697" x14ac:dyDescent="0.25"/>
    <row r="1698" x14ac:dyDescent="0.25"/>
    <row r="1699" x14ac:dyDescent="0.25"/>
    <row r="1700" x14ac:dyDescent="0.25"/>
    <row r="1701" x14ac:dyDescent="0.25"/>
    <row r="1702" x14ac:dyDescent="0.25"/>
    <row r="1703" x14ac:dyDescent="0.25"/>
    <row r="1704" x14ac:dyDescent="0.25"/>
    <row r="1705" x14ac:dyDescent="0.25"/>
    <row r="1706" x14ac:dyDescent="0.25"/>
    <row r="1707" x14ac:dyDescent="0.25"/>
    <row r="1708" x14ac:dyDescent="0.25"/>
    <row r="1709" x14ac:dyDescent="0.25"/>
    <row r="1710" x14ac:dyDescent="0.25"/>
    <row r="1711" x14ac:dyDescent="0.25"/>
    <row r="1712" x14ac:dyDescent="0.25"/>
    <row r="1713" x14ac:dyDescent="0.25"/>
    <row r="1714" x14ac:dyDescent="0.25"/>
    <row r="1715" x14ac:dyDescent="0.25"/>
    <row r="1716" x14ac:dyDescent="0.25"/>
    <row r="1717" x14ac:dyDescent="0.25"/>
    <row r="1718" x14ac:dyDescent="0.25"/>
    <row r="1719" x14ac:dyDescent="0.25"/>
    <row r="1720" x14ac:dyDescent="0.25"/>
    <row r="1721" x14ac:dyDescent="0.25"/>
    <row r="1722" x14ac:dyDescent="0.25"/>
    <row r="1723" x14ac:dyDescent="0.25"/>
    <row r="1724" x14ac:dyDescent="0.25"/>
    <row r="1725" x14ac:dyDescent="0.25"/>
    <row r="1726" x14ac:dyDescent="0.25"/>
    <row r="1727" x14ac:dyDescent="0.25"/>
    <row r="1728" x14ac:dyDescent="0.25"/>
    <row r="1729" x14ac:dyDescent="0.25"/>
    <row r="1730" x14ac:dyDescent="0.25"/>
    <row r="1731" x14ac:dyDescent="0.25"/>
    <row r="1732" x14ac:dyDescent="0.25"/>
    <row r="1733" x14ac:dyDescent="0.25"/>
    <row r="1734" x14ac:dyDescent="0.25"/>
    <row r="1735" x14ac:dyDescent="0.25"/>
    <row r="1736" x14ac:dyDescent="0.25"/>
    <row r="1737" x14ac:dyDescent="0.25"/>
    <row r="1738" x14ac:dyDescent="0.25"/>
    <row r="1739" x14ac:dyDescent="0.25"/>
    <row r="1740" x14ac:dyDescent="0.25"/>
    <row r="1741" x14ac:dyDescent="0.25"/>
    <row r="1742" x14ac:dyDescent="0.25"/>
    <row r="1743" x14ac:dyDescent="0.25"/>
    <row r="1744" x14ac:dyDescent="0.25"/>
    <row r="1745" x14ac:dyDescent="0.25"/>
    <row r="1746" x14ac:dyDescent="0.25"/>
    <row r="1747" x14ac:dyDescent="0.25"/>
    <row r="1748" x14ac:dyDescent="0.25"/>
    <row r="1749" x14ac:dyDescent="0.25"/>
    <row r="1750" x14ac:dyDescent="0.25"/>
    <row r="1751" x14ac:dyDescent="0.25"/>
    <row r="1752" x14ac:dyDescent="0.25"/>
    <row r="1753" x14ac:dyDescent="0.25"/>
    <row r="1754" x14ac:dyDescent="0.25"/>
    <row r="1755" x14ac:dyDescent="0.25"/>
    <row r="1756" x14ac:dyDescent="0.25"/>
    <row r="1757" x14ac:dyDescent="0.25"/>
    <row r="1758" x14ac:dyDescent="0.25"/>
    <row r="1759" x14ac:dyDescent="0.25"/>
    <row r="1760" x14ac:dyDescent="0.25"/>
    <row r="1761" x14ac:dyDescent="0.25"/>
    <row r="1762" x14ac:dyDescent="0.25"/>
    <row r="1763" x14ac:dyDescent="0.25"/>
    <row r="1764" x14ac:dyDescent="0.25"/>
    <row r="1765" x14ac:dyDescent="0.25"/>
    <row r="1766" x14ac:dyDescent="0.25"/>
    <row r="1767" x14ac:dyDescent="0.25"/>
    <row r="1768" x14ac:dyDescent="0.25"/>
    <row r="1769" x14ac:dyDescent="0.25"/>
    <row r="1770" x14ac:dyDescent="0.25"/>
    <row r="1771" x14ac:dyDescent="0.25"/>
    <row r="1772" x14ac:dyDescent="0.25"/>
    <row r="1773" x14ac:dyDescent="0.25"/>
    <row r="1774" x14ac:dyDescent="0.25"/>
    <row r="1775" x14ac:dyDescent="0.25"/>
    <row r="1776" x14ac:dyDescent="0.25"/>
    <row r="1777" x14ac:dyDescent="0.25"/>
    <row r="1778" x14ac:dyDescent="0.25"/>
    <row r="1779" x14ac:dyDescent="0.25"/>
    <row r="1780" x14ac:dyDescent="0.25"/>
    <row r="1781" x14ac:dyDescent="0.25"/>
    <row r="1782" x14ac:dyDescent="0.25"/>
    <row r="1783" x14ac:dyDescent="0.25"/>
    <row r="1784" x14ac:dyDescent="0.25"/>
    <row r="1785" x14ac:dyDescent="0.25"/>
    <row r="1786" x14ac:dyDescent="0.25"/>
    <row r="1787" x14ac:dyDescent="0.25"/>
    <row r="1788" x14ac:dyDescent="0.25"/>
    <row r="1789" x14ac:dyDescent="0.25"/>
    <row r="1790" x14ac:dyDescent="0.25"/>
    <row r="1791" x14ac:dyDescent="0.25"/>
    <row r="1792" x14ac:dyDescent="0.25"/>
    <row r="1793" x14ac:dyDescent="0.25"/>
    <row r="1794" x14ac:dyDescent="0.25"/>
    <row r="1795" x14ac:dyDescent="0.25"/>
    <row r="1796" x14ac:dyDescent="0.25"/>
    <row r="1797" x14ac:dyDescent="0.25"/>
    <row r="1798" x14ac:dyDescent="0.25"/>
    <row r="1799" x14ac:dyDescent="0.25"/>
    <row r="1800" x14ac:dyDescent="0.25"/>
    <row r="1801" x14ac:dyDescent="0.25"/>
    <row r="1802" x14ac:dyDescent="0.25"/>
    <row r="1803" x14ac:dyDescent="0.25"/>
    <row r="1804" x14ac:dyDescent="0.25"/>
    <row r="1805" x14ac:dyDescent="0.25"/>
    <row r="1806" x14ac:dyDescent="0.25"/>
    <row r="1807" x14ac:dyDescent="0.25"/>
    <row r="1808" x14ac:dyDescent="0.25"/>
    <row r="1809" x14ac:dyDescent="0.25"/>
    <row r="1810" x14ac:dyDescent="0.25"/>
    <row r="1811" x14ac:dyDescent="0.25"/>
    <row r="1812" x14ac:dyDescent="0.25"/>
    <row r="1813" x14ac:dyDescent="0.25"/>
    <row r="1814" x14ac:dyDescent="0.25"/>
    <row r="1815" x14ac:dyDescent="0.25"/>
    <row r="1816" x14ac:dyDescent="0.25"/>
    <row r="1817" x14ac:dyDescent="0.25"/>
    <row r="1818" x14ac:dyDescent="0.25"/>
    <row r="1819" x14ac:dyDescent="0.25"/>
    <row r="1820" x14ac:dyDescent="0.25"/>
    <row r="1821" x14ac:dyDescent="0.25"/>
    <row r="1822" x14ac:dyDescent="0.25"/>
    <row r="1823" x14ac:dyDescent="0.25"/>
    <row r="1824" x14ac:dyDescent="0.25"/>
    <row r="1825" x14ac:dyDescent="0.25"/>
    <row r="1826" x14ac:dyDescent="0.25"/>
    <row r="1827" x14ac:dyDescent="0.25"/>
    <row r="1828" x14ac:dyDescent="0.25"/>
    <row r="1829" x14ac:dyDescent="0.25"/>
    <row r="1830" x14ac:dyDescent="0.25"/>
    <row r="1831" x14ac:dyDescent="0.25"/>
    <row r="1832" x14ac:dyDescent="0.25"/>
    <row r="1833" x14ac:dyDescent="0.25"/>
    <row r="1834" x14ac:dyDescent="0.25"/>
    <row r="1835" x14ac:dyDescent="0.25"/>
    <row r="1836" x14ac:dyDescent="0.25"/>
    <row r="1837" x14ac:dyDescent="0.25"/>
    <row r="1838" x14ac:dyDescent="0.25"/>
    <row r="1839" x14ac:dyDescent="0.25"/>
    <row r="1840" x14ac:dyDescent="0.25"/>
    <row r="1841" x14ac:dyDescent="0.25"/>
    <row r="1842" x14ac:dyDescent="0.25"/>
    <row r="1843" x14ac:dyDescent="0.25"/>
    <row r="1844" x14ac:dyDescent="0.25"/>
    <row r="1845" x14ac:dyDescent="0.25"/>
    <row r="1846" x14ac:dyDescent="0.25"/>
    <row r="1847" x14ac:dyDescent="0.25"/>
    <row r="1848" x14ac:dyDescent="0.25"/>
    <row r="1849" x14ac:dyDescent="0.25"/>
    <row r="1850" x14ac:dyDescent="0.25"/>
    <row r="1851" x14ac:dyDescent="0.25"/>
    <row r="1852" x14ac:dyDescent="0.25"/>
    <row r="1853" x14ac:dyDescent="0.25"/>
    <row r="1854" x14ac:dyDescent="0.25"/>
    <row r="1855" x14ac:dyDescent="0.25"/>
    <row r="1856" x14ac:dyDescent="0.25"/>
    <row r="1857" x14ac:dyDescent="0.25"/>
    <row r="1858" x14ac:dyDescent="0.25"/>
    <row r="1859" x14ac:dyDescent="0.25"/>
    <row r="1860" x14ac:dyDescent="0.25"/>
    <row r="1861" x14ac:dyDescent="0.25"/>
    <row r="1862" x14ac:dyDescent="0.25"/>
    <row r="1863" x14ac:dyDescent="0.25"/>
    <row r="1864" x14ac:dyDescent="0.25"/>
    <row r="1865" x14ac:dyDescent="0.25"/>
    <row r="1866" x14ac:dyDescent="0.25"/>
    <row r="1867" x14ac:dyDescent="0.25"/>
    <row r="1868" x14ac:dyDescent="0.25"/>
    <row r="1869" x14ac:dyDescent="0.25"/>
    <row r="1870" x14ac:dyDescent="0.25"/>
    <row r="1871" x14ac:dyDescent="0.25"/>
    <row r="1872" x14ac:dyDescent="0.25"/>
    <row r="1873" x14ac:dyDescent="0.25"/>
    <row r="1874" x14ac:dyDescent="0.25"/>
    <row r="1875" x14ac:dyDescent="0.25"/>
    <row r="1876" x14ac:dyDescent="0.25"/>
    <row r="1877" x14ac:dyDescent="0.25"/>
    <row r="1878" x14ac:dyDescent="0.25"/>
    <row r="1879" x14ac:dyDescent="0.25"/>
    <row r="1880" x14ac:dyDescent="0.25"/>
    <row r="1881" x14ac:dyDescent="0.25"/>
    <row r="1882" x14ac:dyDescent="0.25"/>
    <row r="1883" x14ac:dyDescent="0.25"/>
    <row r="1884" x14ac:dyDescent="0.25"/>
    <row r="1885" x14ac:dyDescent="0.25"/>
    <row r="1886" x14ac:dyDescent="0.25"/>
    <row r="1887" x14ac:dyDescent="0.25"/>
    <row r="1888" x14ac:dyDescent="0.25"/>
    <row r="1889" x14ac:dyDescent="0.25"/>
    <row r="1890" x14ac:dyDescent="0.25"/>
    <row r="1891" x14ac:dyDescent="0.25"/>
    <row r="1892" x14ac:dyDescent="0.25"/>
    <row r="1893" x14ac:dyDescent="0.25"/>
    <row r="1894" x14ac:dyDescent="0.25"/>
    <row r="1895" x14ac:dyDescent="0.25"/>
    <row r="1896" x14ac:dyDescent="0.25"/>
    <row r="1897" x14ac:dyDescent="0.25"/>
    <row r="1898" x14ac:dyDescent="0.25"/>
    <row r="1899" x14ac:dyDescent="0.25"/>
    <row r="1900" x14ac:dyDescent="0.25"/>
    <row r="1901" x14ac:dyDescent="0.25"/>
    <row r="1902" x14ac:dyDescent="0.25"/>
    <row r="1903" x14ac:dyDescent="0.25"/>
    <row r="1904" x14ac:dyDescent="0.25"/>
    <row r="1905" x14ac:dyDescent="0.25"/>
    <row r="1906" x14ac:dyDescent="0.25"/>
    <row r="1907" x14ac:dyDescent="0.25"/>
    <row r="1908" x14ac:dyDescent="0.25"/>
    <row r="1909" x14ac:dyDescent="0.25"/>
    <row r="1910" x14ac:dyDescent="0.25"/>
    <row r="1911" x14ac:dyDescent="0.25"/>
    <row r="1912" x14ac:dyDescent="0.25"/>
    <row r="1913" x14ac:dyDescent="0.25"/>
    <row r="1914" x14ac:dyDescent="0.25"/>
    <row r="1915" x14ac:dyDescent="0.25"/>
    <row r="1916" x14ac:dyDescent="0.25"/>
    <row r="1917" x14ac:dyDescent="0.25"/>
    <row r="1918" x14ac:dyDescent="0.25"/>
    <row r="1919" x14ac:dyDescent="0.25"/>
    <row r="1920" x14ac:dyDescent="0.25"/>
    <row r="1921" x14ac:dyDescent="0.25"/>
    <row r="1922" x14ac:dyDescent="0.25"/>
    <row r="1923" x14ac:dyDescent="0.25"/>
    <row r="1924" x14ac:dyDescent="0.25"/>
    <row r="1925" x14ac:dyDescent="0.25"/>
    <row r="1926" x14ac:dyDescent="0.25"/>
    <row r="1927" x14ac:dyDescent="0.25"/>
    <row r="1928" x14ac:dyDescent="0.25"/>
    <row r="1929" x14ac:dyDescent="0.25"/>
    <row r="1930" x14ac:dyDescent="0.25"/>
    <row r="1931" x14ac:dyDescent="0.25"/>
    <row r="1932" x14ac:dyDescent="0.25"/>
    <row r="1933" x14ac:dyDescent="0.25"/>
    <row r="1934" x14ac:dyDescent="0.25"/>
    <row r="1935" x14ac:dyDescent="0.25"/>
    <row r="1936" x14ac:dyDescent="0.25"/>
    <row r="1937" x14ac:dyDescent="0.25"/>
    <row r="1938" x14ac:dyDescent="0.25"/>
    <row r="1939" x14ac:dyDescent="0.25"/>
    <row r="1940" x14ac:dyDescent="0.25"/>
    <row r="1941" x14ac:dyDescent="0.25"/>
    <row r="1942" x14ac:dyDescent="0.25"/>
    <row r="1943" x14ac:dyDescent="0.25"/>
    <row r="1944" x14ac:dyDescent="0.25"/>
    <row r="1945" x14ac:dyDescent="0.25"/>
    <row r="1946" x14ac:dyDescent="0.25"/>
    <row r="1947" x14ac:dyDescent="0.25"/>
    <row r="1948" x14ac:dyDescent="0.25"/>
    <row r="1949" x14ac:dyDescent="0.25"/>
    <row r="1950" x14ac:dyDescent="0.25"/>
    <row r="1951" x14ac:dyDescent="0.25"/>
    <row r="1952" x14ac:dyDescent="0.25"/>
    <row r="1953" x14ac:dyDescent="0.25"/>
    <row r="1954" x14ac:dyDescent="0.25"/>
    <row r="1955" x14ac:dyDescent="0.25"/>
    <row r="1956" x14ac:dyDescent="0.25"/>
    <row r="1957" x14ac:dyDescent="0.25"/>
    <row r="1958" x14ac:dyDescent="0.25"/>
    <row r="1959" x14ac:dyDescent="0.25"/>
    <row r="1960" x14ac:dyDescent="0.25"/>
    <row r="1961" x14ac:dyDescent="0.25"/>
    <row r="1962" x14ac:dyDescent="0.25"/>
    <row r="1963" x14ac:dyDescent="0.25"/>
    <row r="1964" x14ac:dyDescent="0.25"/>
    <row r="1965" x14ac:dyDescent="0.25"/>
    <row r="1966" x14ac:dyDescent="0.25"/>
    <row r="1967" x14ac:dyDescent="0.25"/>
    <row r="1968" x14ac:dyDescent="0.25"/>
    <row r="1969" x14ac:dyDescent="0.25"/>
    <row r="1970" x14ac:dyDescent="0.25"/>
    <row r="1971" x14ac:dyDescent="0.25"/>
    <row r="1972" x14ac:dyDescent="0.25"/>
    <row r="1973" x14ac:dyDescent="0.25"/>
    <row r="1974" x14ac:dyDescent="0.25"/>
    <row r="1975" x14ac:dyDescent="0.25"/>
    <row r="1976" x14ac:dyDescent="0.25"/>
    <row r="1977" x14ac:dyDescent="0.25"/>
    <row r="1978" x14ac:dyDescent="0.25"/>
    <row r="1979" x14ac:dyDescent="0.25"/>
    <row r="1980" x14ac:dyDescent="0.25"/>
    <row r="1981" x14ac:dyDescent="0.25"/>
    <row r="1982" x14ac:dyDescent="0.25"/>
    <row r="1983" x14ac:dyDescent="0.25"/>
    <row r="1984" x14ac:dyDescent="0.25"/>
    <row r="1985" x14ac:dyDescent="0.25"/>
    <row r="1986" x14ac:dyDescent="0.25"/>
    <row r="1987" x14ac:dyDescent="0.25"/>
    <row r="1988" x14ac:dyDescent="0.25"/>
    <row r="1989" x14ac:dyDescent="0.25"/>
    <row r="1990" x14ac:dyDescent="0.25"/>
    <row r="1991" x14ac:dyDescent="0.25"/>
    <row r="1992" x14ac:dyDescent="0.25"/>
    <row r="1993" x14ac:dyDescent="0.25"/>
    <row r="1994" x14ac:dyDescent="0.25"/>
    <row r="1995" x14ac:dyDescent="0.25"/>
    <row r="1996" x14ac:dyDescent="0.25"/>
    <row r="1997" x14ac:dyDescent="0.25"/>
    <row r="1998" x14ac:dyDescent="0.25"/>
    <row r="1999" x14ac:dyDescent="0.25"/>
    <row r="2000" x14ac:dyDescent="0.25"/>
    <row r="2001" x14ac:dyDescent="0.25"/>
    <row r="2002" x14ac:dyDescent="0.25"/>
    <row r="2003" x14ac:dyDescent="0.25"/>
    <row r="2004" x14ac:dyDescent="0.25"/>
    <row r="2005" x14ac:dyDescent="0.25"/>
    <row r="2006" x14ac:dyDescent="0.25"/>
    <row r="2007" x14ac:dyDescent="0.25"/>
    <row r="2008" x14ac:dyDescent="0.25"/>
    <row r="2009" x14ac:dyDescent="0.25"/>
    <row r="2010" x14ac:dyDescent="0.25"/>
    <row r="2011" x14ac:dyDescent="0.25"/>
    <row r="2012" x14ac:dyDescent="0.25"/>
    <row r="2013" x14ac:dyDescent="0.25"/>
    <row r="2014" x14ac:dyDescent="0.25"/>
    <row r="2015" x14ac:dyDescent="0.25"/>
    <row r="2016" x14ac:dyDescent="0.25"/>
    <row r="2017" x14ac:dyDescent="0.25"/>
    <row r="2018" x14ac:dyDescent="0.25"/>
    <row r="2019" x14ac:dyDescent="0.25"/>
    <row r="2020" x14ac:dyDescent="0.25"/>
    <row r="2021" x14ac:dyDescent="0.25"/>
    <row r="2022" x14ac:dyDescent="0.25"/>
    <row r="2023" x14ac:dyDescent="0.25"/>
    <row r="2024" x14ac:dyDescent="0.25"/>
    <row r="2025" x14ac:dyDescent="0.25"/>
    <row r="2026" x14ac:dyDescent="0.25"/>
    <row r="2027" x14ac:dyDescent="0.25"/>
    <row r="2028" x14ac:dyDescent="0.25"/>
    <row r="2029" x14ac:dyDescent="0.25"/>
    <row r="2030" x14ac:dyDescent="0.25"/>
    <row r="2031" x14ac:dyDescent="0.25"/>
    <row r="2032" x14ac:dyDescent="0.25"/>
    <row r="2033" x14ac:dyDescent="0.25"/>
    <row r="2034" x14ac:dyDescent="0.25"/>
    <row r="2035" x14ac:dyDescent="0.25"/>
    <row r="2036" x14ac:dyDescent="0.25"/>
    <row r="2037" x14ac:dyDescent="0.25"/>
    <row r="2038" x14ac:dyDescent="0.25"/>
    <row r="2039" x14ac:dyDescent="0.25"/>
    <row r="2040" x14ac:dyDescent="0.25"/>
    <row r="2041" x14ac:dyDescent="0.25"/>
    <row r="2042" x14ac:dyDescent="0.25"/>
    <row r="2043" x14ac:dyDescent="0.25"/>
    <row r="2044" x14ac:dyDescent="0.25"/>
    <row r="2045" x14ac:dyDescent="0.25"/>
    <row r="2046" x14ac:dyDescent="0.25"/>
    <row r="2047" x14ac:dyDescent="0.25"/>
    <row r="2048" x14ac:dyDescent="0.25"/>
    <row r="2049" x14ac:dyDescent="0.25"/>
    <row r="2050" x14ac:dyDescent="0.25"/>
    <row r="2051" x14ac:dyDescent="0.25"/>
    <row r="2052" x14ac:dyDescent="0.25"/>
    <row r="2053" x14ac:dyDescent="0.25"/>
    <row r="2054" x14ac:dyDescent="0.25"/>
    <row r="2055" x14ac:dyDescent="0.25"/>
    <row r="2056" x14ac:dyDescent="0.25"/>
    <row r="2057" x14ac:dyDescent="0.25"/>
    <row r="2058" x14ac:dyDescent="0.25"/>
    <row r="2059" x14ac:dyDescent="0.25"/>
    <row r="2060" x14ac:dyDescent="0.25"/>
    <row r="2061" x14ac:dyDescent="0.25"/>
    <row r="2062" x14ac:dyDescent="0.25"/>
    <row r="2063" x14ac:dyDescent="0.25"/>
    <row r="2064" x14ac:dyDescent="0.25"/>
    <row r="2065" x14ac:dyDescent="0.25"/>
    <row r="2066" x14ac:dyDescent="0.25"/>
    <row r="2067" x14ac:dyDescent="0.25"/>
    <row r="2068" x14ac:dyDescent="0.25"/>
    <row r="2069" x14ac:dyDescent="0.25"/>
    <row r="2070" x14ac:dyDescent="0.25"/>
    <row r="2071" x14ac:dyDescent="0.25"/>
    <row r="2072" x14ac:dyDescent="0.25"/>
    <row r="2073" x14ac:dyDescent="0.25"/>
    <row r="2074" x14ac:dyDescent="0.25"/>
    <row r="2075" x14ac:dyDescent="0.25"/>
    <row r="2076" x14ac:dyDescent="0.25"/>
    <row r="2077" x14ac:dyDescent="0.25"/>
    <row r="2078" x14ac:dyDescent="0.25"/>
    <row r="2079" x14ac:dyDescent="0.25"/>
    <row r="2080" x14ac:dyDescent="0.25"/>
    <row r="2081" x14ac:dyDescent="0.25"/>
    <row r="2082" x14ac:dyDescent="0.25"/>
    <row r="2083" x14ac:dyDescent="0.25"/>
    <row r="2084" x14ac:dyDescent="0.25"/>
    <row r="2085" x14ac:dyDescent="0.25"/>
    <row r="2086" x14ac:dyDescent="0.25"/>
    <row r="2087" x14ac:dyDescent="0.25"/>
    <row r="2088" x14ac:dyDescent="0.25"/>
    <row r="2089" x14ac:dyDescent="0.25"/>
    <row r="2090" x14ac:dyDescent="0.25"/>
    <row r="2091" x14ac:dyDescent="0.25"/>
    <row r="2092" x14ac:dyDescent="0.25"/>
    <row r="2093" x14ac:dyDescent="0.25"/>
    <row r="2094" x14ac:dyDescent="0.25"/>
    <row r="2095" x14ac:dyDescent="0.25"/>
    <row r="2096" x14ac:dyDescent="0.25"/>
    <row r="2097" x14ac:dyDescent="0.25"/>
    <row r="2098" x14ac:dyDescent="0.25"/>
    <row r="2099" x14ac:dyDescent="0.25"/>
    <row r="2100" x14ac:dyDescent="0.25"/>
    <row r="2101" x14ac:dyDescent="0.25"/>
    <row r="2102" x14ac:dyDescent="0.25"/>
    <row r="2103" x14ac:dyDescent="0.25"/>
    <row r="2104" x14ac:dyDescent="0.25"/>
    <row r="2105" x14ac:dyDescent="0.25"/>
    <row r="2106" x14ac:dyDescent="0.25"/>
    <row r="2107" x14ac:dyDescent="0.25"/>
    <row r="2108" x14ac:dyDescent="0.25"/>
    <row r="2109" x14ac:dyDescent="0.25"/>
    <row r="2110" x14ac:dyDescent="0.25"/>
    <row r="2111" x14ac:dyDescent="0.25"/>
    <row r="2112" x14ac:dyDescent="0.25"/>
    <row r="2113" x14ac:dyDescent="0.25"/>
    <row r="2114" x14ac:dyDescent="0.25"/>
    <row r="2115" x14ac:dyDescent="0.25"/>
    <row r="2116" x14ac:dyDescent="0.25"/>
    <row r="2117" x14ac:dyDescent="0.25"/>
    <row r="2118" x14ac:dyDescent="0.25"/>
    <row r="2119" x14ac:dyDescent="0.25"/>
    <row r="2120" x14ac:dyDescent="0.25"/>
    <row r="2121" x14ac:dyDescent="0.25"/>
    <row r="2122" x14ac:dyDescent="0.25"/>
    <row r="2123" x14ac:dyDescent="0.25"/>
    <row r="2124" x14ac:dyDescent="0.25"/>
    <row r="2125" x14ac:dyDescent="0.25"/>
    <row r="2126" x14ac:dyDescent="0.25"/>
    <row r="2127" x14ac:dyDescent="0.25"/>
    <row r="2128" x14ac:dyDescent="0.25"/>
    <row r="2129" x14ac:dyDescent="0.25"/>
    <row r="2130" x14ac:dyDescent="0.25"/>
    <row r="2131" x14ac:dyDescent="0.25"/>
    <row r="2132" x14ac:dyDescent="0.25"/>
    <row r="2133" x14ac:dyDescent="0.25"/>
    <row r="2134" x14ac:dyDescent="0.25"/>
    <row r="2135" x14ac:dyDescent="0.25"/>
    <row r="2136" x14ac:dyDescent="0.25"/>
    <row r="2137" x14ac:dyDescent="0.25"/>
    <row r="2138" x14ac:dyDescent="0.25"/>
    <row r="2139" x14ac:dyDescent="0.25"/>
    <row r="2140" x14ac:dyDescent="0.25"/>
    <row r="2141" x14ac:dyDescent="0.25"/>
    <row r="2142" x14ac:dyDescent="0.25"/>
    <row r="2143" x14ac:dyDescent="0.25"/>
    <row r="2144" x14ac:dyDescent="0.25"/>
    <row r="2145" x14ac:dyDescent="0.25"/>
    <row r="2146" x14ac:dyDescent="0.25"/>
    <row r="2147" x14ac:dyDescent="0.25"/>
    <row r="2148" x14ac:dyDescent="0.25"/>
    <row r="2149" x14ac:dyDescent="0.25"/>
    <row r="2150" x14ac:dyDescent="0.25"/>
    <row r="2151" x14ac:dyDescent="0.25"/>
    <row r="2152" x14ac:dyDescent="0.25"/>
    <row r="2153" x14ac:dyDescent="0.25"/>
    <row r="2154" x14ac:dyDescent="0.25"/>
    <row r="2155" x14ac:dyDescent="0.25"/>
    <row r="2156" x14ac:dyDescent="0.25"/>
    <row r="2157" x14ac:dyDescent="0.25"/>
    <row r="2158" x14ac:dyDescent="0.25"/>
    <row r="2159" x14ac:dyDescent="0.25"/>
    <row r="2160" x14ac:dyDescent="0.25"/>
    <row r="2161" x14ac:dyDescent="0.25"/>
    <row r="2162" x14ac:dyDescent="0.25"/>
    <row r="2163" x14ac:dyDescent="0.25"/>
    <row r="2164" x14ac:dyDescent="0.25"/>
    <row r="2165" x14ac:dyDescent="0.25"/>
    <row r="2166" x14ac:dyDescent="0.25"/>
    <row r="2167" x14ac:dyDescent="0.25"/>
    <row r="2168" x14ac:dyDescent="0.25"/>
    <row r="2169" x14ac:dyDescent="0.25"/>
    <row r="2170" x14ac:dyDescent="0.25"/>
    <row r="2171" x14ac:dyDescent="0.25"/>
    <row r="2172" x14ac:dyDescent="0.25"/>
    <row r="2173" x14ac:dyDescent="0.25"/>
    <row r="2174" x14ac:dyDescent="0.25"/>
    <row r="2175" x14ac:dyDescent="0.25"/>
    <row r="2176" x14ac:dyDescent="0.25"/>
    <row r="2177" x14ac:dyDescent="0.25"/>
    <row r="2178" x14ac:dyDescent="0.25"/>
    <row r="2179" x14ac:dyDescent="0.25"/>
    <row r="2180" x14ac:dyDescent="0.25"/>
    <row r="2181" x14ac:dyDescent="0.25"/>
    <row r="2182" x14ac:dyDescent="0.25"/>
    <row r="2183" x14ac:dyDescent="0.25"/>
    <row r="2184" x14ac:dyDescent="0.25"/>
    <row r="2185" x14ac:dyDescent="0.25"/>
    <row r="2186" x14ac:dyDescent="0.25"/>
    <row r="2187" x14ac:dyDescent="0.25"/>
    <row r="2188" x14ac:dyDescent="0.25"/>
    <row r="2189" x14ac:dyDescent="0.25"/>
    <row r="2190" x14ac:dyDescent="0.25"/>
    <row r="2191" x14ac:dyDescent="0.25"/>
    <row r="2192" x14ac:dyDescent="0.25"/>
    <row r="2193" x14ac:dyDescent="0.25"/>
    <row r="2194" x14ac:dyDescent="0.25"/>
    <row r="2195" x14ac:dyDescent="0.25"/>
    <row r="2196" x14ac:dyDescent="0.25"/>
    <row r="2197" x14ac:dyDescent="0.25"/>
    <row r="2198" x14ac:dyDescent="0.25"/>
    <row r="2199" x14ac:dyDescent="0.25"/>
    <row r="2200" x14ac:dyDescent="0.25"/>
    <row r="2201" x14ac:dyDescent="0.25"/>
    <row r="2202" x14ac:dyDescent="0.25"/>
    <row r="2203" x14ac:dyDescent="0.25"/>
    <row r="2204" x14ac:dyDescent="0.25"/>
    <row r="2205" x14ac:dyDescent="0.25"/>
    <row r="2206" x14ac:dyDescent="0.25"/>
    <row r="2207" x14ac:dyDescent="0.25"/>
    <row r="2208" x14ac:dyDescent="0.25"/>
    <row r="2209" x14ac:dyDescent="0.25"/>
    <row r="2210" x14ac:dyDescent="0.25"/>
    <row r="2211" x14ac:dyDescent="0.25"/>
    <row r="2212" x14ac:dyDescent="0.25"/>
    <row r="2213" x14ac:dyDescent="0.25"/>
    <row r="2214" x14ac:dyDescent="0.25"/>
    <row r="2215" x14ac:dyDescent="0.25"/>
    <row r="2216" x14ac:dyDescent="0.25"/>
    <row r="2217" x14ac:dyDescent="0.25"/>
    <row r="2218" x14ac:dyDescent="0.25"/>
    <row r="2219" x14ac:dyDescent="0.25"/>
    <row r="2220" x14ac:dyDescent="0.25"/>
    <row r="2221" x14ac:dyDescent="0.25"/>
    <row r="2222" x14ac:dyDescent="0.25"/>
    <row r="2223" x14ac:dyDescent="0.25"/>
    <row r="2224" x14ac:dyDescent="0.25"/>
    <row r="2225" x14ac:dyDescent="0.25"/>
    <row r="2226" x14ac:dyDescent="0.25"/>
    <row r="2227" x14ac:dyDescent="0.25"/>
    <row r="2228" x14ac:dyDescent="0.25"/>
    <row r="2229" x14ac:dyDescent="0.25"/>
    <row r="2230" x14ac:dyDescent="0.25"/>
    <row r="2231" x14ac:dyDescent="0.25"/>
    <row r="2232" x14ac:dyDescent="0.25"/>
    <row r="2233" x14ac:dyDescent="0.25"/>
    <row r="2234" x14ac:dyDescent="0.25"/>
    <row r="2235" x14ac:dyDescent="0.25"/>
    <row r="2236" x14ac:dyDescent="0.25"/>
    <row r="2237" x14ac:dyDescent="0.25"/>
    <row r="2238" x14ac:dyDescent="0.25"/>
    <row r="2239" x14ac:dyDescent="0.25"/>
    <row r="2240" x14ac:dyDescent="0.25"/>
    <row r="2241" x14ac:dyDescent="0.25"/>
    <row r="2242" x14ac:dyDescent="0.25"/>
    <row r="2243" x14ac:dyDescent="0.25"/>
    <row r="2244" x14ac:dyDescent="0.25"/>
    <row r="2245" x14ac:dyDescent="0.25"/>
    <row r="2246" x14ac:dyDescent="0.25"/>
    <row r="2247" x14ac:dyDescent="0.25"/>
    <row r="2248" x14ac:dyDescent="0.25"/>
    <row r="2249" x14ac:dyDescent="0.25"/>
    <row r="2250" x14ac:dyDescent="0.25"/>
    <row r="2251" x14ac:dyDescent="0.25"/>
    <row r="2252" x14ac:dyDescent="0.25"/>
    <row r="2253" x14ac:dyDescent="0.25"/>
    <row r="2254" x14ac:dyDescent="0.25"/>
    <row r="2255" x14ac:dyDescent="0.25"/>
    <row r="2256" x14ac:dyDescent="0.25"/>
    <row r="2257" x14ac:dyDescent="0.25"/>
    <row r="2258" x14ac:dyDescent="0.25"/>
    <row r="2259" x14ac:dyDescent="0.25"/>
    <row r="2260" x14ac:dyDescent="0.25"/>
    <row r="2261" x14ac:dyDescent="0.25"/>
    <row r="2262" x14ac:dyDescent="0.25"/>
    <row r="2263" x14ac:dyDescent="0.25"/>
    <row r="2264" x14ac:dyDescent="0.25"/>
  </sheetData>
  <mergeCells count="22">
    <mergeCell ref="B9:D9"/>
    <mergeCell ref="G9:I9"/>
    <mergeCell ref="B16:D16"/>
    <mergeCell ref="G16:I16"/>
    <mergeCell ref="A5:A8"/>
    <mergeCell ref="B5:D5"/>
    <mergeCell ref="E5:F8"/>
    <mergeCell ref="G5:I6"/>
    <mergeCell ref="J5:J8"/>
    <mergeCell ref="B6:C6"/>
    <mergeCell ref="D1:G1"/>
    <mergeCell ref="D2:G2"/>
    <mergeCell ref="E3:F3"/>
    <mergeCell ref="H3:I3"/>
    <mergeCell ref="D4:G4"/>
    <mergeCell ref="H4:J4"/>
    <mergeCell ref="G23:I23"/>
    <mergeCell ref="G30:I30"/>
    <mergeCell ref="B23:D23"/>
    <mergeCell ref="B30:D30"/>
    <mergeCell ref="G37:I37"/>
    <mergeCell ref="B37:D37"/>
  </mergeCells>
  <pageMargins left="0.25" right="0.25" top="0.25" bottom="0.25" header="0" footer="0"/>
  <pageSetup scale="92" orientation="landscape"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L2288"/>
  <sheetViews>
    <sheetView showRuler="0" view="pageLayout" topLeftCell="A21" zoomScaleNormal="140" workbookViewId="0">
      <selection activeCell="J24" sqref="J24:J27"/>
    </sheetView>
  </sheetViews>
  <sheetFormatPr defaultColWidth="2" defaultRowHeight="15.75" zeroHeight="1" x14ac:dyDescent="0.25"/>
  <cols>
    <col min="1" max="1" width="2.7109375" style="10" customWidth="1"/>
    <col min="2" max="2" width="13.140625" style="1" customWidth="1"/>
    <col min="3" max="3" width="13.42578125" style="1" customWidth="1"/>
    <col min="4" max="4" width="13.140625" style="2" customWidth="1"/>
    <col min="5" max="5" width="2.7109375" style="2" customWidth="1"/>
    <col min="6" max="6" width="10.42578125" style="2" customWidth="1"/>
    <col min="7" max="7" width="8.85546875" style="2" customWidth="1"/>
    <col min="8" max="8" width="28.140625" style="2" customWidth="1"/>
    <col min="9" max="9" width="16.140625" style="2" customWidth="1"/>
    <col min="10" max="10" width="15.28515625" style="2" customWidth="1"/>
    <col min="11" max="11" width="15.5703125" style="2" customWidth="1"/>
    <col min="12" max="12" width="2.7109375" style="11" customWidth="1"/>
    <col min="13" max="255" width="0" style="2" hidden="1" customWidth="1"/>
    <col min="256" max="16384" width="2" style="2"/>
  </cols>
  <sheetData>
    <row r="1" spans="1:12" x14ac:dyDescent="0.25">
      <c r="A1" s="288" t="s">
        <v>137</v>
      </c>
      <c r="B1" s="289"/>
      <c r="C1" s="68"/>
      <c r="D1" s="69"/>
      <c r="E1" s="199" t="s">
        <v>40</v>
      </c>
      <c r="F1" s="199"/>
      <c r="G1" s="199"/>
      <c r="H1" s="199"/>
      <c r="I1" s="69"/>
      <c r="J1" s="231"/>
      <c r="K1" s="231"/>
      <c r="L1" s="70"/>
    </row>
    <row r="2" spans="1:12" x14ac:dyDescent="0.25">
      <c r="A2" s="290" t="s">
        <v>138</v>
      </c>
      <c r="B2" s="291"/>
      <c r="C2" s="291"/>
      <c r="D2" s="291"/>
      <c r="E2" s="199" t="s">
        <v>7</v>
      </c>
      <c r="F2" s="199"/>
      <c r="G2" s="199"/>
      <c r="H2" s="199"/>
      <c r="I2" s="69"/>
      <c r="J2" s="231"/>
      <c r="K2" s="231"/>
      <c r="L2" s="70"/>
    </row>
    <row r="3" spans="1:12" ht="12.75" x14ac:dyDescent="0.2">
      <c r="A3" s="282" t="s">
        <v>140</v>
      </c>
      <c r="B3" s="282"/>
      <c r="C3" s="282"/>
      <c r="D3" s="282"/>
      <c r="E3" s="284" t="s">
        <v>26</v>
      </c>
      <c r="F3" s="284"/>
      <c r="G3" s="284"/>
      <c r="H3" s="284"/>
      <c r="I3" s="143"/>
      <c r="J3" s="143" t="s">
        <v>27</v>
      </c>
      <c r="K3" s="143"/>
      <c r="L3" s="70"/>
    </row>
    <row r="4" spans="1:12" ht="12.75" x14ac:dyDescent="0.2">
      <c r="A4" s="283" t="s">
        <v>139</v>
      </c>
      <c r="B4" s="283"/>
      <c r="C4" s="283"/>
      <c r="D4" s="283"/>
      <c r="E4" s="272" t="s">
        <v>10</v>
      </c>
      <c r="F4" s="272"/>
      <c r="G4" s="272"/>
      <c r="H4" s="272"/>
      <c r="I4" s="292" t="s">
        <v>11</v>
      </c>
      <c r="J4" s="292"/>
      <c r="K4" s="292"/>
      <c r="L4" s="70"/>
    </row>
    <row r="5" spans="1:12" ht="15.75" customHeight="1" x14ac:dyDescent="0.2">
      <c r="A5" s="269"/>
      <c r="B5" s="299" t="s">
        <v>0</v>
      </c>
      <c r="C5" s="302"/>
      <c r="D5" s="303"/>
      <c r="E5" s="273" t="s">
        <v>5</v>
      </c>
      <c r="F5" s="274"/>
      <c r="G5" s="274"/>
      <c r="H5" s="275"/>
      <c r="I5" s="299" t="s">
        <v>173</v>
      </c>
      <c r="J5" s="300"/>
      <c r="K5" s="301"/>
      <c r="L5" s="309"/>
    </row>
    <row r="6" spans="1:12" ht="15.75" customHeight="1" x14ac:dyDescent="0.2">
      <c r="A6" s="270"/>
      <c r="B6" s="307" t="s">
        <v>1</v>
      </c>
      <c r="C6" s="308"/>
      <c r="D6" s="285" t="s">
        <v>178</v>
      </c>
      <c r="E6" s="276"/>
      <c r="F6" s="277"/>
      <c r="G6" s="277"/>
      <c r="H6" s="278"/>
      <c r="I6" s="304" t="s">
        <v>2</v>
      </c>
      <c r="J6" s="304" t="s">
        <v>3</v>
      </c>
      <c r="K6" s="304" t="s">
        <v>4</v>
      </c>
      <c r="L6" s="310"/>
    </row>
    <row r="7" spans="1:12" ht="15.75" customHeight="1" x14ac:dyDescent="0.2">
      <c r="A7" s="270"/>
      <c r="B7" s="304" t="s">
        <v>170</v>
      </c>
      <c r="C7" s="304" t="s">
        <v>177</v>
      </c>
      <c r="D7" s="286"/>
      <c r="E7" s="276"/>
      <c r="F7" s="277"/>
      <c r="G7" s="277"/>
      <c r="H7" s="278"/>
      <c r="I7" s="305"/>
      <c r="J7" s="306"/>
      <c r="K7" s="305"/>
      <c r="L7" s="310"/>
    </row>
    <row r="8" spans="1:12" ht="9.6" customHeight="1" x14ac:dyDescent="0.2">
      <c r="A8" s="271"/>
      <c r="B8" s="305"/>
      <c r="C8" s="305"/>
      <c r="D8" s="287"/>
      <c r="E8" s="279"/>
      <c r="F8" s="280"/>
      <c r="G8" s="280"/>
      <c r="H8" s="281"/>
      <c r="I8" s="305"/>
      <c r="J8" s="306"/>
      <c r="K8" s="305"/>
      <c r="L8" s="311"/>
    </row>
    <row r="9" spans="1:12" ht="12.4" customHeight="1" x14ac:dyDescent="0.2">
      <c r="A9" s="72">
        <v>1</v>
      </c>
      <c r="B9" s="73"/>
      <c r="C9" s="73"/>
      <c r="D9" s="73"/>
      <c r="E9" s="72">
        <v>1</v>
      </c>
      <c r="F9" s="312" t="s">
        <v>6</v>
      </c>
      <c r="G9" s="313"/>
      <c r="H9" s="314"/>
      <c r="I9" s="72"/>
      <c r="J9" s="72"/>
      <c r="K9" s="72"/>
      <c r="L9" s="72">
        <v>1</v>
      </c>
    </row>
    <row r="10" spans="1:12" ht="12.4" customHeight="1" x14ac:dyDescent="0.2">
      <c r="A10" s="71">
        <v>2</v>
      </c>
      <c r="B10" s="12">
        <v>103780.31</v>
      </c>
      <c r="C10" s="12">
        <v>68717</v>
      </c>
      <c r="D10" s="12">
        <v>66152</v>
      </c>
      <c r="E10" s="50">
        <v>2</v>
      </c>
      <c r="F10" s="293" t="s">
        <v>164</v>
      </c>
      <c r="G10" s="294"/>
      <c r="H10" s="295"/>
      <c r="I10" s="12">
        <v>82706</v>
      </c>
      <c r="J10" s="12">
        <v>82706</v>
      </c>
      <c r="K10" s="12"/>
      <c r="L10" s="71">
        <v>2</v>
      </c>
    </row>
    <row r="11" spans="1:12" ht="12.4" customHeight="1" x14ac:dyDescent="0.2">
      <c r="A11" s="71">
        <v>3</v>
      </c>
      <c r="B11" s="12"/>
      <c r="C11" s="134"/>
      <c r="D11" s="12"/>
      <c r="E11" s="50">
        <v>3</v>
      </c>
      <c r="F11" s="293" t="s">
        <v>23</v>
      </c>
      <c r="G11" s="294"/>
      <c r="H11" s="295"/>
      <c r="I11" s="12"/>
      <c r="J11" s="12"/>
      <c r="K11" s="12"/>
      <c r="L11" s="71">
        <v>3</v>
      </c>
    </row>
    <row r="12" spans="1:12" ht="12.4" customHeight="1" x14ac:dyDescent="0.2">
      <c r="A12" s="71">
        <v>4</v>
      </c>
      <c r="B12" s="12"/>
      <c r="C12" s="134"/>
      <c r="D12" s="12"/>
      <c r="E12" s="50">
        <v>4</v>
      </c>
      <c r="F12" s="293" t="s">
        <v>22</v>
      </c>
      <c r="G12" s="294"/>
      <c r="H12" s="295"/>
      <c r="I12" s="12"/>
      <c r="J12" s="12"/>
      <c r="K12" s="12"/>
      <c r="L12" s="71">
        <v>4</v>
      </c>
    </row>
    <row r="13" spans="1:12" ht="12.4" customHeight="1" x14ac:dyDescent="0.2">
      <c r="A13" s="71">
        <v>5</v>
      </c>
      <c r="B13" s="12">
        <v>64.09</v>
      </c>
      <c r="C13" s="134">
        <v>3756</v>
      </c>
      <c r="D13" s="12">
        <v>2200</v>
      </c>
      <c r="E13" s="50">
        <v>5</v>
      </c>
      <c r="F13" s="293" t="s">
        <v>21</v>
      </c>
      <c r="G13" s="294"/>
      <c r="H13" s="295"/>
      <c r="I13" s="12">
        <v>2500</v>
      </c>
      <c r="J13" s="12">
        <v>2500</v>
      </c>
      <c r="K13" s="12"/>
      <c r="L13" s="71">
        <v>5</v>
      </c>
    </row>
    <row r="14" spans="1:12" ht="12.4" customHeight="1" x14ac:dyDescent="0.2">
      <c r="A14" s="71">
        <v>6</v>
      </c>
      <c r="B14" s="12">
        <v>36830</v>
      </c>
      <c r="C14" s="134">
        <v>43087</v>
      </c>
      <c r="D14" s="12">
        <v>73800</v>
      </c>
      <c r="E14" s="50">
        <v>6</v>
      </c>
      <c r="F14" s="293" t="s">
        <v>111</v>
      </c>
      <c r="G14" s="294"/>
      <c r="H14" s="295"/>
      <c r="I14" s="12">
        <v>73800</v>
      </c>
      <c r="J14" s="12">
        <v>73800</v>
      </c>
      <c r="K14" s="12"/>
      <c r="L14" s="71">
        <v>6</v>
      </c>
    </row>
    <row r="15" spans="1:12" ht="12.4" customHeight="1" x14ac:dyDescent="0.2">
      <c r="A15" s="71">
        <v>7</v>
      </c>
      <c r="B15" s="12"/>
      <c r="C15" s="134"/>
      <c r="D15" s="12"/>
      <c r="E15" s="50">
        <v>7</v>
      </c>
      <c r="F15" s="293" t="s">
        <v>158</v>
      </c>
      <c r="G15" s="294"/>
      <c r="H15" s="295"/>
      <c r="I15" s="12"/>
      <c r="J15" s="12"/>
      <c r="K15" s="12"/>
      <c r="L15" s="71">
        <v>7</v>
      </c>
    </row>
    <row r="16" spans="1:12" ht="12.4" customHeight="1" x14ac:dyDescent="0.2">
      <c r="A16" s="71">
        <v>8</v>
      </c>
      <c r="B16" s="12"/>
      <c r="C16" s="12"/>
      <c r="D16" s="134"/>
      <c r="E16" s="50">
        <v>8</v>
      </c>
      <c r="F16" s="293"/>
      <c r="G16" s="294"/>
      <c r="H16" s="295"/>
      <c r="I16" s="12"/>
      <c r="J16" s="12"/>
      <c r="K16" s="12"/>
      <c r="L16" s="71">
        <v>8</v>
      </c>
    </row>
    <row r="17" spans="1:12" ht="12.4" customHeight="1" x14ac:dyDescent="0.2">
      <c r="A17" s="71">
        <v>9</v>
      </c>
      <c r="B17" s="12"/>
      <c r="C17" s="12"/>
      <c r="D17" s="12"/>
      <c r="E17" s="50">
        <v>9</v>
      </c>
      <c r="F17" s="293"/>
      <c r="G17" s="294"/>
      <c r="H17" s="295"/>
      <c r="I17" s="12"/>
      <c r="J17" s="12"/>
      <c r="K17" s="12"/>
      <c r="L17" s="71">
        <v>9</v>
      </c>
    </row>
    <row r="18" spans="1:12" ht="12.4" customHeight="1" x14ac:dyDescent="0.2">
      <c r="A18" s="71">
        <v>10</v>
      </c>
      <c r="B18" s="12">
        <f>SUM(B10:B17)</f>
        <v>140674.4</v>
      </c>
      <c r="C18" s="12">
        <f>SUM(C10:C17)</f>
        <v>115560</v>
      </c>
      <c r="D18" s="12">
        <f>SUM(D10:D17)</f>
        <v>142152</v>
      </c>
      <c r="E18" s="50">
        <v>10</v>
      </c>
      <c r="F18" s="293" t="s">
        <v>20</v>
      </c>
      <c r="G18" s="294"/>
      <c r="H18" s="295"/>
      <c r="I18" s="12"/>
      <c r="J18" s="12"/>
      <c r="K18" s="12"/>
      <c r="L18" s="71">
        <v>10</v>
      </c>
    </row>
    <row r="19" spans="1:12" ht="12.4" customHeight="1" x14ac:dyDescent="0.2">
      <c r="A19" s="71">
        <v>11</v>
      </c>
      <c r="B19" s="13"/>
      <c r="C19" s="13"/>
      <c r="D19" s="12"/>
      <c r="E19" s="50">
        <v>11</v>
      </c>
      <c r="F19" s="293" t="s">
        <v>19</v>
      </c>
      <c r="G19" s="294"/>
      <c r="H19" s="295"/>
      <c r="I19" s="12"/>
      <c r="J19" s="12"/>
      <c r="K19" s="12"/>
      <c r="L19" s="71">
        <v>11</v>
      </c>
    </row>
    <row r="20" spans="1:12" ht="12.4" customHeight="1" thickBot="1" x14ac:dyDescent="0.25">
      <c r="A20" s="74">
        <v>12</v>
      </c>
      <c r="B20" s="14" t="s">
        <v>9</v>
      </c>
      <c r="C20" s="14"/>
      <c r="D20" s="15"/>
      <c r="E20" s="6">
        <v>12</v>
      </c>
      <c r="F20" s="296" t="s">
        <v>18</v>
      </c>
      <c r="G20" s="297"/>
      <c r="H20" s="298"/>
      <c r="I20" s="15"/>
      <c r="J20" s="15"/>
      <c r="K20" s="15"/>
      <c r="L20" s="74">
        <v>12</v>
      </c>
    </row>
    <row r="21" spans="1:12" ht="13.5" thickBot="1" x14ac:dyDescent="0.25">
      <c r="A21" s="75">
        <v>13</v>
      </c>
      <c r="B21" s="16">
        <f>SUM(B18:B20)</f>
        <v>140674.4</v>
      </c>
      <c r="C21" s="16">
        <f>SUM(C18:C20)</f>
        <v>115560</v>
      </c>
      <c r="D21" s="16">
        <f>SUM(D18:D20)</f>
        <v>142152</v>
      </c>
      <c r="E21" s="7">
        <v>13</v>
      </c>
      <c r="F21" s="319" t="s">
        <v>17</v>
      </c>
      <c r="G21" s="320"/>
      <c r="H21" s="321"/>
      <c r="I21" s="16">
        <f>SUM(I10:I16)</f>
        <v>159006</v>
      </c>
      <c r="J21" s="16">
        <f>SUM(J10:J16)</f>
        <v>159006</v>
      </c>
      <c r="K21" s="16">
        <f>SUM(K10:K16)</f>
        <v>0</v>
      </c>
      <c r="L21" s="75">
        <v>13</v>
      </c>
    </row>
    <row r="22" spans="1:12" ht="12.4" customHeight="1" x14ac:dyDescent="0.2">
      <c r="A22" s="76">
        <v>14</v>
      </c>
      <c r="B22" s="127"/>
      <c r="C22" s="127"/>
      <c r="D22" s="127"/>
      <c r="E22" s="8">
        <v>14</v>
      </c>
      <c r="F22" s="316" t="s">
        <v>13</v>
      </c>
      <c r="G22" s="317"/>
      <c r="H22" s="318"/>
      <c r="I22" s="18"/>
      <c r="J22" s="127"/>
      <c r="K22" s="127"/>
      <c r="L22" s="76">
        <v>14</v>
      </c>
    </row>
    <row r="23" spans="1:12" ht="33.75" x14ac:dyDescent="0.2">
      <c r="A23" s="77">
        <v>15</v>
      </c>
      <c r="B23" s="128"/>
      <c r="C23" s="128"/>
      <c r="D23" s="128"/>
      <c r="E23" s="9">
        <v>15</v>
      </c>
      <c r="F23" s="21" t="s">
        <v>124</v>
      </c>
      <c r="G23" s="21" t="s">
        <v>24</v>
      </c>
      <c r="H23" s="141" t="s">
        <v>25</v>
      </c>
      <c r="I23" s="17"/>
      <c r="J23" s="128"/>
      <c r="K23" s="128"/>
      <c r="L23" s="77">
        <v>15</v>
      </c>
    </row>
    <row r="24" spans="1:12" ht="12.4" customHeight="1" x14ac:dyDescent="0.2">
      <c r="A24" s="77">
        <v>16</v>
      </c>
      <c r="B24" s="17">
        <v>27084</v>
      </c>
      <c r="C24" s="12">
        <v>13504</v>
      </c>
      <c r="D24" s="17">
        <v>13504</v>
      </c>
      <c r="E24" s="9">
        <v>16</v>
      </c>
      <c r="F24" s="20" t="s">
        <v>33</v>
      </c>
      <c r="G24" s="20" t="s">
        <v>119</v>
      </c>
      <c r="H24" s="25" t="s">
        <v>29</v>
      </c>
      <c r="I24" s="17">
        <v>29895.77</v>
      </c>
      <c r="J24" s="17">
        <v>29895.77</v>
      </c>
      <c r="K24" s="17"/>
      <c r="L24" s="77">
        <v>16</v>
      </c>
    </row>
    <row r="25" spans="1:12" ht="12.4" customHeight="1" x14ac:dyDescent="0.2">
      <c r="A25" s="71">
        <v>17</v>
      </c>
      <c r="B25" s="12">
        <v>7217</v>
      </c>
      <c r="C25" s="12">
        <v>2051</v>
      </c>
      <c r="D25" s="12">
        <v>2051</v>
      </c>
      <c r="E25" s="50">
        <v>17</v>
      </c>
      <c r="F25" s="50"/>
      <c r="G25" s="50"/>
      <c r="H25" s="25" t="s">
        <v>30</v>
      </c>
      <c r="I25" s="12">
        <v>4405</v>
      </c>
      <c r="J25" s="12">
        <v>4405</v>
      </c>
      <c r="K25" s="12"/>
      <c r="L25" s="71">
        <v>17</v>
      </c>
    </row>
    <row r="26" spans="1:12" ht="12.4" customHeight="1" x14ac:dyDescent="0.2">
      <c r="A26" s="71">
        <v>18</v>
      </c>
      <c r="B26" s="12">
        <v>17830</v>
      </c>
      <c r="C26" s="12">
        <v>18208</v>
      </c>
      <c r="D26" s="12">
        <v>18208</v>
      </c>
      <c r="E26" s="50">
        <v>18</v>
      </c>
      <c r="F26" s="50"/>
      <c r="G26" s="50"/>
      <c r="H26" s="25" t="s">
        <v>32</v>
      </c>
      <c r="I26" s="12">
        <v>18988</v>
      </c>
      <c r="J26" s="12">
        <v>18988</v>
      </c>
      <c r="K26" s="12"/>
      <c r="L26" s="71">
        <v>18</v>
      </c>
    </row>
    <row r="27" spans="1:12" ht="12.4" customHeight="1" x14ac:dyDescent="0.2">
      <c r="A27" s="71">
        <v>19</v>
      </c>
      <c r="B27" s="12">
        <v>7640</v>
      </c>
      <c r="C27" s="149">
        <v>7262</v>
      </c>
      <c r="D27" s="12">
        <v>7262</v>
      </c>
      <c r="E27" s="50">
        <v>19</v>
      </c>
      <c r="F27" s="50"/>
      <c r="G27" s="50"/>
      <c r="H27" s="25" t="s">
        <v>31</v>
      </c>
      <c r="I27" s="12">
        <v>6482</v>
      </c>
      <c r="J27" s="12">
        <v>6482</v>
      </c>
      <c r="K27" s="12"/>
      <c r="L27" s="71">
        <v>19</v>
      </c>
    </row>
    <row r="28" spans="1:12" ht="12.4" customHeight="1" x14ac:dyDescent="0.2">
      <c r="A28" s="71">
        <v>20</v>
      </c>
      <c r="B28" s="12"/>
      <c r="C28" s="12"/>
      <c r="D28" s="12"/>
      <c r="E28" s="50">
        <v>20</v>
      </c>
      <c r="F28" s="20"/>
      <c r="G28" s="20"/>
      <c r="H28" s="25"/>
      <c r="I28" s="12"/>
      <c r="J28" s="12"/>
      <c r="K28" s="12"/>
      <c r="L28" s="71">
        <v>20</v>
      </c>
    </row>
    <row r="29" spans="1:12" ht="12.4" customHeight="1" x14ac:dyDescent="0.2">
      <c r="A29" s="71">
        <v>21</v>
      </c>
      <c r="B29" s="12"/>
      <c r="C29" s="12"/>
      <c r="D29" s="12"/>
      <c r="E29" s="50">
        <v>21</v>
      </c>
      <c r="F29" s="50"/>
      <c r="G29" s="50"/>
      <c r="H29" s="25"/>
      <c r="I29" s="12"/>
      <c r="J29" s="12"/>
      <c r="K29" s="12"/>
      <c r="L29" s="71">
        <v>21</v>
      </c>
    </row>
    <row r="30" spans="1:12" ht="12.4" customHeight="1" x14ac:dyDescent="0.2">
      <c r="A30" s="71">
        <v>22</v>
      </c>
      <c r="B30" s="12"/>
      <c r="C30" s="12"/>
      <c r="D30" s="12"/>
      <c r="E30" s="50">
        <v>22</v>
      </c>
      <c r="F30" s="20"/>
      <c r="G30" s="20"/>
      <c r="H30" s="25"/>
      <c r="I30" s="12"/>
      <c r="J30" s="12"/>
      <c r="K30" s="12"/>
      <c r="L30" s="71">
        <v>22</v>
      </c>
    </row>
    <row r="31" spans="1:12" ht="12.4" customHeight="1" x14ac:dyDescent="0.2">
      <c r="A31" s="71">
        <v>23</v>
      </c>
      <c r="B31" s="12"/>
      <c r="C31" s="12"/>
      <c r="D31" s="12"/>
      <c r="E31" s="50">
        <v>23</v>
      </c>
      <c r="F31" s="5"/>
      <c r="G31" s="5"/>
      <c r="H31" s="20"/>
      <c r="I31" s="12"/>
      <c r="J31" s="12"/>
      <c r="K31" s="12"/>
      <c r="L31" s="71">
        <v>23</v>
      </c>
    </row>
    <row r="32" spans="1:12" ht="12.4" customHeight="1" x14ac:dyDescent="0.2">
      <c r="A32" s="71">
        <v>24</v>
      </c>
      <c r="B32" s="12">
        <f>SUM(B24:B31)</f>
        <v>59771</v>
      </c>
      <c r="C32" s="12">
        <f>SUM(C24:C31)</f>
        <v>41025</v>
      </c>
      <c r="D32" s="12">
        <f>SUM(D24:D31)</f>
        <v>41025</v>
      </c>
      <c r="E32" s="50">
        <v>24</v>
      </c>
      <c r="F32" s="5"/>
      <c r="G32" s="5"/>
      <c r="H32" s="129" t="s">
        <v>16</v>
      </c>
      <c r="I32" s="130">
        <f>SUM(I24:I31)</f>
        <v>59770.770000000004</v>
      </c>
      <c r="J32" s="130">
        <f>SUM(J24:J31)</f>
        <v>59770.770000000004</v>
      </c>
      <c r="K32" s="130">
        <f>SUM(K24:K31)</f>
        <v>0</v>
      </c>
      <c r="L32" s="71">
        <v>24</v>
      </c>
    </row>
    <row r="33" spans="1:12" ht="12.4" customHeight="1" x14ac:dyDescent="0.2">
      <c r="A33" s="71">
        <v>25</v>
      </c>
      <c r="B33" s="12"/>
      <c r="C33" s="12"/>
      <c r="D33" s="12"/>
      <c r="E33" s="50">
        <v>25</v>
      </c>
      <c r="F33" s="5"/>
      <c r="G33" s="5"/>
      <c r="H33" s="20"/>
      <c r="I33" s="12"/>
      <c r="J33" s="12"/>
      <c r="K33" s="12"/>
      <c r="L33" s="71">
        <v>25</v>
      </c>
    </row>
    <row r="34" spans="1:12" ht="12.4" customHeight="1" x14ac:dyDescent="0.2">
      <c r="A34" s="71">
        <v>26</v>
      </c>
      <c r="B34" s="12"/>
      <c r="C34" s="12"/>
      <c r="D34" s="12"/>
      <c r="E34" s="50">
        <v>26</v>
      </c>
      <c r="F34" s="5"/>
      <c r="G34" s="5"/>
      <c r="H34" s="20"/>
      <c r="I34" s="12"/>
      <c r="J34" s="12"/>
      <c r="K34" s="12"/>
      <c r="L34" s="71">
        <v>26</v>
      </c>
    </row>
    <row r="35" spans="1:12" ht="12.4" customHeight="1" x14ac:dyDescent="0.2">
      <c r="A35" s="71">
        <v>27</v>
      </c>
      <c r="B35" s="12"/>
      <c r="C35" s="12"/>
      <c r="D35" s="12"/>
      <c r="E35" s="50">
        <v>27</v>
      </c>
      <c r="F35" s="5"/>
      <c r="G35" s="5"/>
      <c r="H35" s="20"/>
      <c r="I35" s="12"/>
      <c r="J35" s="12"/>
      <c r="K35" s="12"/>
      <c r="L35" s="71">
        <v>27</v>
      </c>
    </row>
    <row r="36" spans="1:12" ht="12.4" customHeight="1" x14ac:dyDescent="0.2">
      <c r="A36" s="71">
        <v>28</v>
      </c>
      <c r="B36" s="12"/>
      <c r="C36" s="12"/>
      <c r="D36" s="12"/>
      <c r="E36" s="50">
        <v>28</v>
      </c>
      <c r="F36" s="5"/>
      <c r="G36" s="5"/>
      <c r="H36" s="20"/>
      <c r="I36" s="12"/>
      <c r="J36" s="12"/>
      <c r="K36" s="12"/>
      <c r="L36" s="71">
        <v>28</v>
      </c>
    </row>
    <row r="37" spans="1:12" ht="12.4" customHeight="1" thickBot="1" x14ac:dyDescent="0.25">
      <c r="A37" s="71">
        <v>29</v>
      </c>
      <c r="B37" s="12"/>
      <c r="C37" s="12"/>
      <c r="D37" s="13"/>
      <c r="E37" s="50">
        <v>29</v>
      </c>
      <c r="F37" s="322"/>
      <c r="G37" s="323"/>
      <c r="H37" s="324"/>
      <c r="I37" s="12"/>
      <c r="J37" s="12"/>
      <c r="K37" s="12"/>
      <c r="L37" s="71">
        <v>29</v>
      </c>
    </row>
    <row r="38" spans="1:12" ht="12.4" customHeight="1" thickBot="1" x14ac:dyDescent="0.25">
      <c r="A38" s="74">
        <v>30</v>
      </c>
      <c r="B38" s="15"/>
      <c r="C38" s="15"/>
      <c r="D38" s="14"/>
      <c r="E38" s="6">
        <v>30</v>
      </c>
      <c r="F38" s="325" t="s">
        <v>15</v>
      </c>
      <c r="G38" s="326"/>
      <c r="H38" s="327"/>
      <c r="I38" s="16"/>
      <c r="J38" s="14"/>
      <c r="K38" s="14"/>
      <c r="L38" s="74">
        <v>30</v>
      </c>
    </row>
    <row r="39" spans="1:12" ht="13.5" thickBot="1" x14ac:dyDescent="0.25">
      <c r="A39" s="75">
        <v>31</v>
      </c>
      <c r="B39" s="16">
        <f>+B32+B38</f>
        <v>59771</v>
      </c>
      <c r="C39" s="16">
        <f>SUM(C32:C38)</f>
        <v>41025</v>
      </c>
      <c r="D39" s="16">
        <f>SUM(D32:D38)</f>
        <v>41025</v>
      </c>
      <c r="E39" s="7">
        <v>31</v>
      </c>
      <c r="F39" s="319" t="s">
        <v>16</v>
      </c>
      <c r="G39" s="320"/>
      <c r="H39" s="321"/>
      <c r="I39" s="153">
        <f>SUM(I32+I38)</f>
        <v>59770.770000000004</v>
      </c>
      <c r="J39" s="16">
        <f>SUM(J32+J38)</f>
        <v>59770.770000000004</v>
      </c>
      <c r="K39" s="16">
        <f>SUM(K32+K38)</f>
        <v>0</v>
      </c>
      <c r="L39" s="75">
        <v>31</v>
      </c>
    </row>
    <row r="40" spans="1:12" ht="13.15" customHeight="1" x14ac:dyDescent="0.2">
      <c r="A40" s="67"/>
      <c r="B40" s="68"/>
      <c r="C40" s="68"/>
      <c r="D40" s="328" t="s">
        <v>12</v>
      </c>
      <c r="E40" s="328"/>
      <c r="F40" s="328"/>
      <c r="G40" s="328"/>
      <c r="H40" s="328"/>
      <c r="I40" s="328"/>
      <c r="J40" s="69"/>
      <c r="K40" s="69"/>
      <c r="L40" s="70"/>
    </row>
    <row r="41" spans="1:12" ht="13.15" customHeight="1" x14ac:dyDescent="0.2">
      <c r="A41" s="315" t="s">
        <v>136</v>
      </c>
      <c r="B41" s="315"/>
      <c r="C41" s="315"/>
      <c r="D41" s="329" t="s">
        <v>14</v>
      </c>
      <c r="E41" s="329"/>
      <c r="F41" s="329"/>
      <c r="G41" s="329"/>
      <c r="H41" s="329"/>
      <c r="I41" s="329"/>
      <c r="J41" s="69"/>
      <c r="K41" s="19" t="s">
        <v>146</v>
      </c>
      <c r="L41" s="70"/>
    </row>
    <row r="42" spans="1:12" ht="13.15" customHeight="1" x14ac:dyDescent="0.2">
      <c r="A42" s="67"/>
      <c r="B42" s="68"/>
      <c r="C42" s="68"/>
      <c r="D42" s="329"/>
      <c r="E42" s="329"/>
      <c r="F42" s="329"/>
      <c r="G42" s="329"/>
      <c r="H42" s="329"/>
      <c r="I42" s="329"/>
      <c r="J42" s="69"/>
      <c r="K42" s="69"/>
      <c r="L42" s="70"/>
    </row>
    <row r="43" spans="1:12" ht="21.75" customHeight="1" x14ac:dyDescent="0.25"/>
    <row r="44" spans="1:12" ht="15" hidden="1" customHeight="1" x14ac:dyDescent="0.25"/>
    <row r="45" spans="1:12" ht="10.5" hidden="1" customHeight="1" x14ac:dyDescent="0.25"/>
    <row r="46" spans="1:12" ht="10.5" hidden="1" customHeight="1" x14ac:dyDescent="0.25"/>
    <row r="47" spans="1:12" ht="10.5" hidden="1" customHeight="1" x14ac:dyDescent="0.25"/>
    <row r="48" spans="1:12" ht="10.5" hidden="1" customHeight="1" x14ac:dyDescent="0.25"/>
    <row r="49" ht="10.5" hidden="1" customHeight="1" x14ac:dyDescent="0.25"/>
    <row r="50" ht="10.5" hidden="1" customHeight="1" x14ac:dyDescent="0.25"/>
    <row r="51" ht="10.5" hidden="1" customHeight="1" x14ac:dyDescent="0.25"/>
    <row r="52" ht="10.5" hidden="1" customHeight="1" x14ac:dyDescent="0.25"/>
    <row r="53" ht="10.5" hidden="1" customHeight="1" x14ac:dyDescent="0.25"/>
    <row r="54" ht="9.75" hidden="1" customHeight="1" x14ac:dyDescent="0.25"/>
    <row r="55" ht="9.75" hidden="1" customHeight="1" x14ac:dyDescent="0.25"/>
    <row r="56" ht="9.75" hidden="1" customHeight="1" x14ac:dyDescent="0.25"/>
    <row r="57" ht="9.75" hidden="1" customHeight="1" x14ac:dyDescent="0.25"/>
    <row r="58" ht="9.75" hidden="1" customHeight="1" x14ac:dyDescent="0.25"/>
    <row r="59" ht="9.75" hidden="1" customHeight="1" x14ac:dyDescent="0.25"/>
    <row r="60" ht="9.75" hidden="1" customHeight="1" x14ac:dyDescent="0.25"/>
    <row r="2288" ht="252.75" hidden="1" customHeight="1" x14ac:dyDescent="0.25"/>
  </sheetData>
  <mergeCells count="43">
    <mergeCell ref="A41:C41"/>
    <mergeCell ref="F22:H22"/>
    <mergeCell ref="F21:H21"/>
    <mergeCell ref="F37:H37"/>
    <mergeCell ref="F38:H38"/>
    <mergeCell ref="F39:H39"/>
    <mergeCell ref="D40:I40"/>
    <mergeCell ref="D41:I42"/>
    <mergeCell ref="L5:L8"/>
    <mergeCell ref="F9:H9"/>
    <mergeCell ref="F10:H10"/>
    <mergeCell ref="F11:H11"/>
    <mergeCell ref="F12:H12"/>
    <mergeCell ref="F19:H19"/>
    <mergeCell ref="F20:H20"/>
    <mergeCell ref="F15:H15"/>
    <mergeCell ref="I5:K5"/>
    <mergeCell ref="B5:D5"/>
    <mergeCell ref="B7:B8"/>
    <mergeCell ref="C7:C8"/>
    <mergeCell ref="I6:I8"/>
    <mergeCell ref="J6:J8"/>
    <mergeCell ref="B6:C6"/>
    <mergeCell ref="F14:H14"/>
    <mergeCell ref="F13:H13"/>
    <mergeCell ref="K6:K8"/>
    <mergeCell ref="F16:H16"/>
    <mergeCell ref="F17:H17"/>
    <mergeCell ref="F18:H18"/>
    <mergeCell ref="J1:K1"/>
    <mergeCell ref="J2:K2"/>
    <mergeCell ref="A1:B1"/>
    <mergeCell ref="A2:D2"/>
    <mergeCell ref="I4:K4"/>
    <mergeCell ref="A5:A8"/>
    <mergeCell ref="E1:H1"/>
    <mergeCell ref="E2:H2"/>
    <mergeCell ref="E4:H4"/>
    <mergeCell ref="E5:H8"/>
    <mergeCell ref="A3:D3"/>
    <mergeCell ref="A4:D4"/>
    <mergeCell ref="E3:H3"/>
    <mergeCell ref="D6:D8"/>
  </mergeCells>
  <phoneticPr fontId="2" type="noConversion"/>
  <printOptions horizontalCentered="1"/>
  <pageMargins left="0.25" right="0.25" top="0.5" bottom="0.5" header="0" footer="0.3"/>
  <pageSetup scale="96" orientation="landscape" r:id="rId1"/>
  <headerFooter alignWithMargins="0"/>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IT45"/>
  <sheetViews>
    <sheetView view="pageLayout" topLeftCell="A7" zoomScaleNormal="100" workbookViewId="0">
      <selection activeCell="J33" sqref="J33"/>
    </sheetView>
  </sheetViews>
  <sheetFormatPr defaultColWidth="0" defaultRowHeight="12.75" customHeight="1" zeroHeight="1" x14ac:dyDescent="0.2"/>
  <cols>
    <col min="1" max="1" width="2.7109375" customWidth="1"/>
    <col min="2" max="2" width="14" customWidth="1"/>
    <col min="3" max="3" width="13.7109375" customWidth="1"/>
    <col min="4" max="4" width="14" customWidth="1"/>
    <col min="5" max="5" width="2.7109375" customWidth="1"/>
    <col min="6" max="6" width="10.85546875" customWidth="1"/>
    <col min="7" max="7" width="9.7109375" customWidth="1"/>
    <col min="8" max="8" width="21.7109375" customWidth="1"/>
    <col min="9" max="9" width="14" customWidth="1"/>
    <col min="10" max="10" width="14.42578125" customWidth="1"/>
    <col min="11" max="11" width="13.28515625" customWidth="1"/>
    <col min="12" max="12" width="4.5703125" customWidth="1"/>
    <col min="13" max="13" width="0" hidden="1" customWidth="1"/>
    <col min="14" max="254" width="8.7109375" hidden="1" customWidth="1"/>
    <col min="255" max="16384" width="4.28515625" hidden="1"/>
  </cols>
  <sheetData>
    <row r="1" spans="1:12" ht="15" x14ac:dyDescent="0.25">
      <c r="A1" s="358" t="s">
        <v>42</v>
      </c>
      <c r="B1" s="359"/>
      <c r="C1" s="24"/>
      <c r="D1" s="24"/>
      <c r="K1" t="s">
        <v>9</v>
      </c>
    </row>
    <row r="2" spans="1:12" ht="15" x14ac:dyDescent="0.25">
      <c r="A2" s="358" t="s">
        <v>41</v>
      </c>
      <c r="B2" s="359"/>
      <c r="C2" s="24"/>
      <c r="D2" s="24"/>
      <c r="E2" s="360" t="s">
        <v>40</v>
      </c>
      <c r="F2" s="360"/>
      <c r="G2" s="360"/>
      <c r="H2" s="360"/>
      <c r="I2" s="65" t="s">
        <v>108</v>
      </c>
      <c r="J2" s="19"/>
      <c r="K2" s="19"/>
    </row>
    <row r="3" spans="1:12" ht="15" x14ac:dyDescent="0.25">
      <c r="A3" s="315" t="s">
        <v>109</v>
      </c>
      <c r="B3" s="315"/>
      <c r="C3" s="315"/>
      <c r="D3" s="315"/>
      <c r="E3" s="360" t="s">
        <v>7</v>
      </c>
      <c r="F3" s="360"/>
      <c r="G3" s="360"/>
      <c r="H3" s="360"/>
      <c r="I3" s="65" t="s">
        <v>39</v>
      </c>
      <c r="J3" s="22"/>
      <c r="K3" s="22"/>
    </row>
    <row r="4" spans="1:12" x14ac:dyDescent="0.2">
      <c r="A4" s="315" t="s">
        <v>110</v>
      </c>
      <c r="B4" s="315"/>
      <c r="C4" s="315"/>
      <c r="D4" s="315"/>
      <c r="E4" s="231" t="s">
        <v>34</v>
      </c>
      <c r="F4" s="198"/>
      <c r="G4" s="198"/>
      <c r="H4" s="198"/>
      <c r="I4" s="65" t="s">
        <v>38</v>
      </c>
      <c r="J4" s="23"/>
      <c r="K4" s="22"/>
    </row>
    <row r="5" spans="1:12" x14ac:dyDescent="0.2">
      <c r="A5" s="315" t="s">
        <v>112</v>
      </c>
      <c r="B5" s="357"/>
      <c r="C5" s="357"/>
      <c r="D5" s="357"/>
      <c r="E5" s="356"/>
      <c r="F5" s="356"/>
      <c r="G5" s="356"/>
      <c r="H5" s="356"/>
      <c r="I5" s="22"/>
      <c r="J5" s="340" t="s">
        <v>27</v>
      </c>
      <c r="K5" s="340"/>
    </row>
    <row r="6" spans="1:12" x14ac:dyDescent="0.2">
      <c r="A6" s="315" t="s">
        <v>113</v>
      </c>
      <c r="B6" s="315"/>
      <c r="C6" s="315"/>
      <c r="D6" s="315"/>
      <c r="E6" s="272" t="s">
        <v>10</v>
      </c>
      <c r="F6" s="272"/>
      <c r="G6" s="272"/>
      <c r="H6" s="272"/>
      <c r="J6" s="341" t="s">
        <v>37</v>
      </c>
      <c r="K6" s="341"/>
    </row>
    <row r="7" spans="1:12" ht="15.75" x14ac:dyDescent="0.2">
      <c r="A7" s="342"/>
      <c r="B7" s="180" t="s">
        <v>0</v>
      </c>
      <c r="C7" s="345"/>
      <c r="D7" s="346"/>
      <c r="E7" s="347" t="s">
        <v>5</v>
      </c>
      <c r="F7" s="348"/>
      <c r="G7" s="348"/>
      <c r="H7" s="349"/>
      <c r="I7" s="180" t="s">
        <v>161</v>
      </c>
      <c r="J7" s="181"/>
      <c r="K7" s="182"/>
      <c r="L7" s="169"/>
    </row>
    <row r="8" spans="1:12" ht="15.75" x14ac:dyDescent="0.25">
      <c r="A8" s="343"/>
      <c r="B8" s="337" t="s">
        <v>1</v>
      </c>
      <c r="C8" s="338"/>
      <c r="D8" s="187" t="s">
        <v>178</v>
      </c>
      <c r="E8" s="350"/>
      <c r="F8" s="351"/>
      <c r="G8" s="351"/>
      <c r="H8" s="352"/>
      <c r="I8" s="185" t="s">
        <v>2</v>
      </c>
      <c r="J8" s="185" t="s">
        <v>3</v>
      </c>
      <c r="K8" s="185" t="s">
        <v>4</v>
      </c>
      <c r="L8" s="170"/>
    </row>
    <row r="9" spans="1:12" x14ac:dyDescent="0.2">
      <c r="A9" s="343"/>
      <c r="B9" s="185" t="s">
        <v>170</v>
      </c>
      <c r="C9" s="185" t="s">
        <v>171</v>
      </c>
      <c r="D9" s="339"/>
      <c r="E9" s="350"/>
      <c r="F9" s="351"/>
      <c r="G9" s="351"/>
      <c r="H9" s="352"/>
      <c r="I9" s="186"/>
      <c r="J9" s="172"/>
      <c r="K9" s="186"/>
      <c r="L9" s="170"/>
    </row>
    <row r="10" spans="1:12" x14ac:dyDescent="0.2">
      <c r="A10" s="344"/>
      <c r="B10" s="186"/>
      <c r="C10" s="186"/>
      <c r="D10" s="188"/>
      <c r="E10" s="353"/>
      <c r="F10" s="354"/>
      <c r="G10" s="354"/>
      <c r="H10" s="355"/>
      <c r="I10" s="186"/>
      <c r="J10" s="172"/>
      <c r="K10" s="186"/>
      <c r="L10" s="171"/>
    </row>
    <row r="11" spans="1:12" x14ac:dyDescent="0.2">
      <c r="A11" s="4">
        <v>1</v>
      </c>
      <c r="B11" s="3"/>
      <c r="C11" s="3"/>
      <c r="D11" s="3"/>
      <c r="E11" s="4">
        <v>1</v>
      </c>
      <c r="F11" s="335" t="s">
        <v>6</v>
      </c>
      <c r="G11" s="335"/>
      <c r="H11" s="336"/>
      <c r="I11" s="4"/>
      <c r="J11" s="4"/>
      <c r="K11" s="4"/>
      <c r="L11" s="4">
        <v>1</v>
      </c>
    </row>
    <row r="12" spans="1:12" x14ac:dyDescent="0.2">
      <c r="A12" s="50">
        <v>2</v>
      </c>
      <c r="B12" s="12">
        <v>34865</v>
      </c>
      <c r="C12" s="12">
        <v>23471</v>
      </c>
      <c r="D12" s="12">
        <v>32474</v>
      </c>
      <c r="E12" s="50">
        <v>2</v>
      </c>
      <c r="F12" s="293" t="s">
        <v>159</v>
      </c>
      <c r="G12" s="294"/>
      <c r="H12" s="295"/>
      <c r="I12" s="152">
        <v>44669</v>
      </c>
      <c r="J12" s="152">
        <v>44669</v>
      </c>
      <c r="K12" s="12"/>
      <c r="L12" s="50">
        <v>2</v>
      </c>
    </row>
    <row r="13" spans="1:12" x14ac:dyDescent="0.2">
      <c r="A13" s="50">
        <v>3</v>
      </c>
      <c r="B13" s="5"/>
      <c r="C13" s="12"/>
      <c r="D13" s="12"/>
      <c r="E13" s="50">
        <v>3</v>
      </c>
      <c r="F13" s="293"/>
      <c r="G13" s="294"/>
      <c r="H13" s="295"/>
      <c r="I13" s="12"/>
      <c r="J13" s="12"/>
      <c r="K13" s="12"/>
      <c r="L13" s="50">
        <v>3</v>
      </c>
    </row>
    <row r="14" spans="1:12" x14ac:dyDescent="0.2">
      <c r="A14" s="50">
        <v>4</v>
      </c>
      <c r="B14" s="102"/>
      <c r="C14" s="12"/>
      <c r="D14" s="12"/>
      <c r="E14" s="50">
        <v>4</v>
      </c>
      <c r="F14" s="293"/>
      <c r="G14" s="294"/>
      <c r="H14" s="295"/>
      <c r="I14" s="12"/>
      <c r="J14" s="12"/>
      <c r="K14" s="12"/>
      <c r="L14" s="50">
        <v>4</v>
      </c>
    </row>
    <row r="15" spans="1:12" x14ac:dyDescent="0.2">
      <c r="A15" s="50">
        <v>5</v>
      </c>
      <c r="B15" s="5">
        <v>2</v>
      </c>
      <c r="C15" s="12">
        <v>3</v>
      </c>
      <c r="D15" s="12"/>
      <c r="E15" s="50">
        <v>5</v>
      </c>
      <c r="F15" s="293" t="s">
        <v>21</v>
      </c>
      <c r="G15" s="294"/>
      <c r="H15" s="295"/>
      <c r="I15" s="12">
        <v>1500</v>
      </c>
      <c r="J15" s="12">
        <v>1500</v>
      </c>
      <c r="K15" s="12"/>
      <c r="L15" s="50">
        <v>5</v>
      </c>
    </row>
    <row r="16" spans="1:12" x14ac:dyDescent="0.2">
      <c r="A16" s="50">
        <v>6</v>
      </c>
      <c r="B16" s="5"/>
      <c r="C16" s="12">
        <f>9000+8342</f>
        <v>17342</v>
      </c>
      <c r="D16" s="12">
        <v>8242</v>
      </c>
      <c r="E16" s="50">
        <v>6</v>
      </c>
      <c r="F16" s="293" t="s">
        <v>111</v>
      </c>
      <c r="G16" s="294"/>
      <c r="H16" s="295"/>
      <c r="I16" s="12">
        <v>32968</v>
      </c>
      <c r="J16" s="12">
        <v>32968</v>
      </c>
      <c r="K16" s="12"/>
      <c r="L16" s="50">
        <v>6</v>
      </c>
    </row>
    <row r="17" spans="1:12" x14ac:dyDescent="0.2">
      <c r="A17" s="50">
        <v>7</v>
      </c>
      <c r="B17" s="103"/>
      <c r="C17" s="12"/>
      <c r="D17" s="12"/>
      <c r="E17" s="50">
        <v>7</v>
      </c>
      <c r="F17" s="293" t="s">
        <v>221</v>
      </c>
      <c r="G17" s="294"/>
      <c r="H17" s="295"/>
      <c r="I17" s="12"/>
      <c r="J17" s="12"/>
      <c r="K17" s="12"/>
      <c r="L17" s="50">
        <v>7</v>
      </c>
    </row>
    <row r="18" spans="1:12" x14ac:dyDescent="0.2">
      <c r="A18" s="50">
        <v>8</v>
      </c>
      <c r="B18" s="12"/>
      <c r="C18" s="11"/>
      <c r="D18" s="12"/>
      <c r="E18" s="50">
        <v>8</v>
      </c>
      <c r="F18" s="293"/>
      <c r="G18" s="294"/>
      <c r="H18" s="295"/>
      <c r="I18" s="12"/>
      <c r="J18" s="12"/>
      <c r="K18" s="12"/>
      <c r="L18" s="50">
        <v>8</v>
      </c>
    </row>
    <row r="19" spans="1:12" x14ac:dyDescent="0.2">
      <c r="A19" s="50">
        <v>9</v>
      </c>
      <c r="B19" s="12"/>
      <c r="C19" s="12"/>
      <c r="D19" s="12"/>
      <c r="E19" s="50">
        <v>9</v>
      </c>
      <c r="F19" s="293"/>
      <c r="G19" s="294"/>
      <c r="H19" s="295"/>
      <c r="I19" s="12"/>
      <c r="J19" s="12"/>
      <c r="K19" s="12"/>
      <c r="L19" s="50">
        <v>9</v>
      </c>
    </row>
    <row r="20" spans="1:12" x14ac:dyDescent="0.2">
      <c r="A20" s="50">
        <v>10</v>
      </c>
      <c r="B20" s="12">
        <f>SUM(B12:B19)</f>
        <v>34867</v>
      </c>
      <c r="C20" s="12">
        <f>SUM(C12:C19)</f>
        <v>40816</v>
      </c>
      <c r="D20" s="12">
        <f>SUM(D12:D19)</f>
        <v>40716</v>
      </c>
      <c r="E20" s="50">
        <v>10</v>
      </c>
      <c r="F20" s="293" t="s">
        <v>20</v>
      </c>
      <c r="G20" s="294"/>
      <c r="H20" s="295"/>
      <c r="I20" s="12">
        <f>SUM(I12:I19)</f>
        <v>79137</v>
      </c>
      <c r="J20" s="12">
        <f>SUM(J12:J19)</f>
        <v>79137</v>
      </c>
      <c r="K20" s="12">
        <f>SUM(K12:K17)</f>
        <v>0</v>
      </c>
      <c r="L20" s="50">
        <v>10</v>
      </c>
    </row>
    <row r="21" spans="1:12" x14ac:dyDescent="0.2">
      <c r="A21" s="50">
        <v>11</v>
      </c>
      <c r="B21" s="13"/>
      <c r="C21" s="13"/>
      <c r="D21" s="12"/>
      <c r="E21" s="50">
        <v>11</v>
      </c>
      <c r="F21" s="293" t="s">
        <v>19</v>
      </c>
      <c r="G21" s="294"/>
      <c r="H21" s="295"/>
      <c r="I21" s="15"/>
      <c r="J21" s="15"/>
      <c r="K21" s="15"/>
      <c r="L21" s="50">
        <v>11</v>
      </c>
    </row>
    <row r="22" spans="1:12" ht="13.5" thickBot="1" x14ac:dyDescent="0.25">
      <c r="A22" s="6">
        <v>12</v>
      </c>
      <c r="B22" s="14" t="s">
        <v>9</v>
      </c>
      <c r="C22" s="14"/>
      <c r="D22" s="15"/>
      <c r="E22" s="6">
        <v>12</v>
      </c>
      <c r="F22" s="296" t="s">
        <v>18</v>
      </c>
      <c r="G22" s="297"/>
      <c r="H22" s="298"/>
      <c r="I22" s="15"/>
      <c r="J22" s="15"/>
      <c r="K22" s="15"/>
      <c r="L22" s="6">
        <v>12</v>
      </c>
    </row>
    <row r="23" spans="1:12" ht="13.5" thickBot="1" x14ac:dyDescent="0.25">
      <c r="A23" s="7">
        <v>13</v>
      </c>
      <c r="B23" s="16">
        <f>SUM(B20:B22)</f>
        <v>34867</v>
      </c>
      <c r="C23" s="16">
        <f>SUM(C20:C22)</f>
        <v>40816</v>
      </c>
      <c r="D23" s="16">
        <f>SUM(D20:D22)</f>
        <v>40716</v>
      </c>
      <c r="E23" s="7">
        <v>13</v>
      </c>
      <c r="F23" s="319" t="s">
        <v>17</v>
      </c>
      <c r="G23" s="320"/>
      <c r="H23" s="321"/>
      <c r="I23" s="16">
        <f>SUM(I20:I22)</f>
        <v>79137</v>
      </c>
      <c r="J23" s="16">
        <f>SUM(J20:J22)</f>
        <v>79137</v>
      </c>
      <c r="K23" s="16">
        <f>SUM(K20:K22)</f>
        <v>0</v>
      </c>
      <c r="L23" s="7">
        <v>13</v>
      </c>
    </row>
    <row r="24" spans="1:12" x14ac:dyDescent="0.2">
      <c r="A24" s="8">
        <v>14</v>
      </c>
      <c r="B24" s="18"/>
      <c r="C24" s="18"/>
      <c r="D24" s="18"/>
      <c r="E24" s="8">
        <v>14</v>
      </c>
      <c r="F24" s="317" t="s">
        <v>13</v>
      </c>
      <c r="G24" s="317"/>
      <c r="H24" s="318"/>
      <c r="I24" s="18"/>
      <c r="J24" s="18"/>
      <c r="K24" s="18"/>
      <c r="L24" s="8">
        <v>14</v>
      </c>
    </row>
    <row r="25" spans="1:12" ht="33.75" x14ac:dyDescent="0.2">
      <c r="A25" s="9">
        <v>15</v>
      </c>
      <c r="B25" s="17"/>
      <c r="C25" s="17"/>
      <c r="D25" s="17"/>
      <c r="E25" s="9">
        <v>15</v>
      </c>
      <c r="F25" s="21" t="s">
        <v>36</v>
      </c>
      <c r="G25" s="21" t="s">
        <v>24</v>
      </c>
      <c r="H25" s="21" t="s">
        <v>25</v>
      </c>
      <c r="I25" s="17"/>
      <c r="J25" s="17"/>
      <c r="K25" s="17"/>
      <c r="L25" s="9">
        <v>15</v>
      </c>
    </row>
    <row r="26" spans="1:12" x14ac:dyDescent="0.2">
      <c r="A26" s="9">
        <v>16</v>
      </c>
      <c r="B26" s="17"/>
      <c r="C26" s="17"/>
      <c r="D26" s="17"/>
      <c r="E26" s="9">
        <v>16</v>
      </c>
      <c r="F26" s="26" t="s">
        <v>33</v>
      </c>
      <c r="G26" s="66" t="s">
        <v>28</v>
      </c>
      <c r="H26" s="25" t="s">
        <v>129</v>
      </c>
      <c r="I26" s="17"/>
      <c r="J26" s="17"/>
      <c r="K26" s="17"/>
      <c r="L26" s="9">
        <v>16</v>
      </c>
    </row>
    <row r="27" spans="1:12" x14ac:dyDescent="0.2">
      <c r="A27" s="50">
        <v>17</v>
      </c>
      <c r="B27" s="12"/>
      <c r="C27" s="12"/>
      <c r="D27" s="12"/>
      <c r="E27" s="50">
        <v>17</v>
      </c>
      <c r="F27" s="26" t="s">
        <v>33</v>
      </c>
      <c r="G27" s="66" t="s">
        <v>28</v>
      </c>
      <c r="H27" s="333" t="s">
        <v>152</v>
      </c>
      <c r="I27" s="12">
        <v>10000</v>
      </c>
      <c r="J27" s="12">
        <v>10000</v>
      </c>
      <c r="K27" s="12"/>
      <c r="L27" s="50">
        <v>17</v>
      </c>
    </row>
    <row r="28" spans="1:12" x14ac:dyDescent="0.2">
      <c r="A28" s="50">
        <v>18</v>
      </c>
      <c r="B28" s="12">
        <v>11390</v>
      </c>
      <c r="C28" s="12"/>
      <c r="D28" s="12"/>
      <c r="E28" s="50">
        <v>18</v>
      </c>
      <c r="F28" s="5"/>
      <c r="G28" s="5"/>
      <c r="H28" s="334"/>
      <c r="I28" s="12"/>
      <c r="J28" s="12"/>
      <c r="K28" s="12"/>
      <c r="L28" s="50">
        <v>18</v>
      </c>
    </row>
    <row r="29" spans="1:12" x14ac:dyDescent="0.2">
      <c r="A29" s="50">
        <v>19</v>
      </c>
      <c r="B29" s="12"/>
      <c r="C29" s="12"/>
      <c r="D29" s="12">
        <v>10000</v>
      </c>
      <c r="E29" s="50">
        <v>19</v>
      </c>
      <c r="F29" s="26" t="s">
        <v>33</v>
      </c>
      <c r="G29" s="5" t="s">
        <v>28</v>
      </c>
      <c r="H29" s="25" t="s">
        <v>165</v>
      </c>
      <c r="I29" s="12">
        <v>50000</v>
      </c>
      <c r="J29" s="12">
        <v>50000</v>
      </c>
      <c r="K29" s="12"/>
      <c r="L29" s="50">
        <v>19</v>
      </c>
    </row>
    <row r="30" spans="1:12" x14ac:dyDescent="0.2">
      <c r="A30" s="50">
        <v>21</v>
      </c>
      <c r="B30" s="12"/>
      <c r="C30" s="12"/>
      <c r="D30" s="12">
        <v>10000</v>
      </c>
      <c r="E30" s="50">
        <v>21</v>
      </c>
      <c r="F30" s="5" t="s">
        <v>33</v>
      </c>
      <c r="G30" s="5" t="s">
        <v>28</v>
      </c>
      <c r="H30" s="20" t="s">
        <v>166</v>
      </c>
      <c r="I30" s="12"/>
      <c r="J30" s="12"/>
      <c r="K30" s="12"/>
      <c r="L30" s="50">
        <v>21</v>
      </c>
    </row>
    <row r="31" spans="1:12" x14ac:dyDescent="0.2">
      <c r="A31" s="50">
        <v>22</v>
      </c>
      <c r="B31" s="12"/>
      <c r="C31" s="12"/>
      <c r="D31" s="12"/>
      <c r="E31" s="50">
        <v>22</v>
      </c>
      <c r="F31" s="5"/>
      <c r="G31" s="5"/>
      <c r="H31" s="20"/>
      <c r="I31" s="12"/>
      <c r="J31" s="12"/>
      <c r="K31" s="12"/>
      <c r="L31" s="50">
        <v>22</v>
      </c>
    </row>
    <row r="32" spans="1:12" x14ac:dyDescent="0.2">
      <c r="A32" s="50">
        <v>25</v>
      </c>
      <c r="B32" s="12"/>
      <c r="C32" s="12"/>
      <c r="D32" s="12"/>
      <c r="E32" s="50">
        <v>25</v>
      </c>
      <c r="F32" s="5"/>
      <c r="G32" s="5"/>
      <c r="H32" s="129" t="s">
        <v>167</v>
      </c>
      <c r="I32" s="12">
        <f>SUM(I27:I29)</f>
        <v>60000</v>
      </c>
      <c r="J32" s="12">
        <v>60000</v>
      </c>
      <c r="K32" s="12"/>
      <c r="L32" s="50">
        <v>25</v>
      </c>
    </row>
    <row r="33" spans="1:12" x14ac:dyDescent="0.2">
      <c r="A33" s="50">
        <v>27</v>
      </c>
      <c r="B33" s="12"/>
      <c r="C33" s="12"/>
      <c r="D33" s="12"/>
      <c r="E33" s="50">
        <v>27</v>
      </c>
      <c r="F33" s="5"/>
      <c r="G33" s="5"/>
      <c r="H33" s="20"/>
      <c r="I33" s="12"/>
      <c r="J33" s="12"/>
      <c r="K33" s="12"/>
      <c r="L33" s="50">
        <v>27</v>
      </c>
    </row>
    <row r="34" spans="1:12" x14ac:dyDescent="0.2">
      <c r="A34" s="50">
        <v>28</v>
      </c>
      <c r="B34" s="12"/>
      <c r="C34" s="12"/>
      <c r="D34" s="12"/>
      <c r="E34" s="50">
        <v>28</v>
      </c>
      <c r="F34" s="5"/>
      <c r="G34" s="5"/>
      <c r="H34" s="20"/>
      <c r="I34" s="12"/>
      <c r="J34" s="12"/>
      <c r="K34" s="12"/>
      <c r="L34" s="50">
        <v>28</v>
      </c>
    </row>
    <row r="35" spans="1:12" x14ac:dyDescent="0.2">
      <c r="A35" s="50">
        <v>29</v>
      </c>
      <c r="B35" s="12">
        <v>0</v>
      </c>
      <c r="C35" s="12">
        <v>0</v>
      </c>
      <c r="D35" s="13"/>
      <c r="E35" s="50">
        <v>29</v>
      </c>
      <c r="F35" s="293" t="s">
        <v>141</v>
      </c>
      <c r="G35" s="294"/>
      <c r="H35" s="295"/>
      <c r="J35" s="12"/>
      <c r="K35" s="12"/>
      <c r="L35" s="50">
        <v>29</v>
      </c>
    </row>
    <row r="36" spans="1:12" ht="13.5" thickBot="1" x14ac:dyDescent="0.25">
      <c r="A36" s="6">
        <v>30</v>
      </c>
      <c r="B36" s="15"/>
      <c r="C36" s="15"/>
      <c r="D36" s="14"/>
      <c r="E36" s="6">
        <v>30</v>
      </c>
      <c r="F36" s="325" t="s">
        <v>15</v>
      </c>
      <c r="G36" s="326"/>
      <c r="H36" s="327"/>
      <c r="I36" s="12"/>
      <c r="J36" s="14"/>
      <c r="K36" s="14"/>
      <c r="L36" s="6">
        <v>30</v>
      </c>
    </row>
    <row r="37" spans="1:12" ht="13.5" thickBot="1" x14ac:dyDescent="0.25">
      <c r="A37" s="7">
        <v>31</v>
      </c>
      <c r="B37" s="16">
        <f>SUM(B25:B36)</f>
        <v>11390</v>
      </c>
      <c r="C37" s="16">
        <f>SUM(C25:C36)</f>
        <v>0</v>
      </c>
      <c r="D37" s="16">
        <f>SUM(D25:D36)</f>
        <v>20000</v>
      </c>
      <c r="E37" s="7">
        <v>31</v>
      </c>
      <c r="F37" s="319" t="s">
        <v>16</v>
      </c>
      <c r="G37" s="320"/>
      <c r="H37" s="321"/>
      <c r="I37" s="16">
        <f>SUM(I32:I36)</f>
        <v>60000</v>
      </c>
      <c r="J37" s="16">
        <f>SUM(J32:J36)</f>
        <v>60000</v>
      </c>
      <c r="K37" s="16">
        <f>SUM(K25:K36)</f>
        <v>0</v>
      </c>
      <c r="L37" s="7">
        <v>31</v>
      </c>
    </row>
    <row r="38" spans="1:12" x14ac:dyDescent="0.2">
      <c r="D38" s="332" t="s">
        <v>12</v>
      </c>
      <c r="E38" s="332"/>
      <c r="F38" s="332"/>
      <c r="G38" s="332"/>
      <c r="H38" s="332"/>
      <c r="I38" s="332"/>
    </row>
    <row r="39" spans="1:12" x14ac:dyDescent="0.2">
      <c r="A39" s="330" t="s">
        <v>35</v>
      </c>
      <c r="B39" s="330"/>
      <c r="C39" s="330"/>
      <c r="D39" s="331" t="s">
        <v>14</v>
      </c>
      <c r="E39" s="331"/>
      <c r="F39" s="331"/>
      <c r="G39" s="331"/>
      <c r="H39" s="331"/>
      <c r="I39" s="331"/>
      <c r="K39" s="19" t="s">
        <v>147</v>
      </c>
    </row>
    <row r="40" spans="1:12" x14ac:dyDescent="0.2">
      <c r="D40" s="331"/>
      <c r="E40" s="331"/>
      <c r="F40" s="331"/>
      <c r="G40" s="331"/>
      <c r="H40" s="331"/>
      <c r="I40" s="331"/>
    </row>
    <row r="41" spans="1:12" ht="12.75" customHeight="1" x14ac:dyDescent="0.2"/>
    <row r="42" spans="1:12" ht="12.75" customHeight="1" x14ac:dyDescent="0.2"/>
    <row r="43" spans="1:12" ht="12.75" customHeight="1" x14ac:dyDescent="0.2"/>
    <row r="44" spans="1:12" ht="12.75" customHeight="1" x14ac:dyDescent="0.2"/>
    <row r="45" spans="1:12" ht="12.75" customHeight="1" x14ac:dyDescent="0.2"/>
  </sheetData>
  <mergeCells count="45">
    <mergeCell ref="A4:D4"/>
    <mergeCell ref="E4:H5"/>
    <mergeCell ref="A5:D5"/>
    <mergeCell ref="A1:B1"/>
    <mergeCell ref="A2:B2"/>
    <mergeCell ref="E2:H2"/>
    <mergeCell ref="A3:D3"/>
    <mergeCell ref="E3:H3"/>
    <mergeCell ref="J5:K5"/>
    <mergeCell ref="A6:D6"/>
    <mergeCell ref="E6:H6"/>
    <mergeCell ref="J6:K6"/>
    <mergeCell ref="A7:A10"/>
    <mergeCell ref="B7:D7"/>
    <mergeCell ref="E7:H10"/>
    <mergeCell ref="I7:K7"/>
    <mergeCell ref="L7:L10"/>
    <mergeCell ref="B8:C8"/>
    <mergeCell ref="D8:D10"/>
    <mergeCell ref="I8:I10"/>
    <mergeCell ref="J8:J10"/>
    <mergeCell ref="K8:K10"/>
    <mergeCell ref="B9:B10"/>
    <mergeCell ref="C9:C10"/>
    <mergeCell ref="F22:H22"/>
    <mergeCell ref="F11:H11"/>
    <mergeCell ref="F12:H12"/>
    <mergeCell ref="F13:H13"/>
    <mergeCell ref="F14:H14"/>
    <mergeCell ref="F15:H15"/>
    <mergeCell ref="F16:H16"/>
    <mergeCell ref="F17:H17"/>
    <mergeCell ref="F18:H18"/>
    <mergeCell ref="F19:H19"/>
    <mergeCell ref="F20:H20"/>
    <mergeCell ref="F21:H21"/>
    <mergeCell ref="A39:C39"/>
    <mergeCell ref="D39:I40"/>
    <mergeCell ref="F23:H23"/>
    <mergeCell ref="F24:H24"/>
    <mergeCell ref="F35:H35"/>
    <mergeCell ref="F36:H36"/>
    <mergeCell ref="F37:H37"/>
    <mergeCell ref="D38:I38"/>
    <mergeCell ref="H27:H28"/>
  </mergeCells>
  <pageMargins left="0.25" right="0.25" top="0.5" bottom="0.25" header="0" footer="0"/>
  <pageSetup orientation="landscape"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F11885-B9F8-4190-B663-F42B6AD3756A}">
  <dimension ref="A1:L14"/>
  <sheetViews>
    <sheetView workbookViewId="0">
      <selection activeCell="I3" sqref="I3"/>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68" t="s">
        <v>229</v>
      </c>
    </row>
    <row r="6" spans="1:12" ht="30.75" customHeight="1" x14ac:dyDescent="0.2">
      <c r="A6" s="166" t="s">
        <v>186</v>
      </c>
      <c r="B6" s="166"/>
      <c r="C6" s="166"/>
      <c r="D6" s="166"/>
      <c r="E6" s="166"/>
      <c r="F6" s="166"/>
      <c r="G6" s="166"/>
      <c r="H6" s="166"/>
      <c r="I6" s="166"/>
      <c r="J6" s="166"/>
      <c r="K6" s="166"/>
      <c r="L6" s="166"/>
    </row>
    <row r="7" spans="1:12" x14ac:dyDescent="0.2">
      <c r="A7" s="155"/>
      <c r="B7" s="155"/>
      <c r="C7" s="155"/>
      <c r="D7" s="155"/>
      <c r="E7" s="155"/>
      <c r="F7" s="155"/>
      <c r="G7" s="155"/>
      <c r="H7" s="155"/>
      <c r="I7" s="155"/>
      <c r="J7" s="155"/>
      <c r="K7" s="155"/>
      <c r="L7" s="155"/>
    </row>
    <row r="8" spans="1:12" ht="63.75" customHeight="1" x14ac:dyDescent="0.2">
      <c r="A8" s="166" t="s">
        <v>207</v>
      </c>
      <c r="B8" s="166"/>
      <c r="C8" s="166"/>
      <c r="D8" s="166"/>
      <c r="E8" s="166"/>
      <c r="F8" s="166"/>
      <c r="G8" s="166"/>
      <c r="H8" s="166"/>
      <c r="I8" s="166"/>
      <c r="J8" s="166"/>
      <c r="K8" s="166"/>
      <c r="L8" s="166"/>
    </row>
    <row r="10" spans="1:12" ht="75.75" customHeight="1" x14ac:dyDescent="0.2">
      <c r="A10" s="167" t="s">
        <v>181</v>
      </c>
      <c r="B10" s="167"/>
      <c r="C10" s="167"/>
      <c r="D10" s="167"/>
      <c r="E10" s="167"/>
      <c r="F10" s="167"/>
      <c r="G10" s="167"/>
      <c r="H10" s="167"/>
      <c r="I10" s="167"/>
      <c r="J10" s="167"/>
      <c r="K10" s="167"/>
      <c r="L10" s="167"/>
    </row>
    <row r="11" spans="1:12" ht="13.5" customHeight="1" x14ac:dyDescent="0.2">
      <c r="A11" s="156"/>
      <c r="B11" s="156"/>
      <c r="C11" s="156"/>
      <c r="D11" s="156"/>
      <c r="E11" s="156"/>
      <c r="F11" s="156"/>
      <c r="G11" s="156"/>
      <c r="H11" s="156"/>
      <c r="I11" s="156"/>
      <c r="J11" s="156"/>
      <c r="K11" s="156"/>
      <c r="L11" s="156"/>
    </row>
    <row r="12" spans="1:12" ht="19.5" customHeight="1" x14ac:dyDescent="0.2">
      <c r="A12" s="166" t="s">
        <v>187</v>
      </c>
      <c r="B12" s="166"/>
      <c r="C12" s="166"/>
      <c r="D12" s="166"/>
      <c r="E12" s="166"/>
      <c r="F12" s="166"/>
      <c r="G12" s="166"/>
      <c r="H12" s="166"/>
      <c r="I12" s="166"/>
      <c r="J12" s="166"/>
      <c r="K12" s="166"/>
      <c r="L12" s="166"/>
    </row>
    <row r="14" spans="1:12" ht="15.75" x14ac:dyDescent="0.25">
      <c r="A14" s="157" t="s">
        <v>182</v>
      </c>
    </row>
  </sheetData>
  <mergeCells count="6">
    <mergeCell ref="A6:L6"/>
    <mergeCell ref="A8:L8"/>
    <mergeCell ref="A10:L10"/>
    <mergeCell ref="A12:L12"/>
    <mergeCell ref="A1:K1"/>
    <mergeCell ref="A2:K2"/>
  </mergeCells>
  <pageMargins left="0.25" right="0.25" top="1" bottom="0.75" header="0" footer="0"/>
  <pageSetup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0DF2DA9-0AF6-48B5-AF5C-49E9CB7AC575}">
  <dimension ref="A1:L13"/>
  <sheetViews>
    <sheetView topLeftCell="C36" workbookViewId="0">
      <selection activeCell="N42" sqref="N42"/>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68" t="s">
        <v>230</v>
      </c>
    </row>
    <row r="6" spans="1:12" ht="24.75" customHeight="1" x14ac:dyDescent="0.2">
      <c r="A6" s="166" t="s">
        <v>231</v>
      </c>
      <c r="B6" s="166"/>
      <c r="C6" s="166"/>
      <c r="D6" s="166"/>
      <c r="E6" s="166"/>
      <c r="F6" s="166"/>
      <c r="G6" s="166"/>
      <c r="H6" s="166"/>
      <c r="I6" s="166"/>
      <c r="J6" s="166"/>
      <c r="K6" s="166"/>
      <c r="L6" s="166"/>
    </row>
    <row r="7" spans="1:12" ht="47.25" customHeight="1" x14ac:dyDescent="0.2">
      <c r="A7" s="166" t="s">
        <v>208</v>
      </c>
      <c r="B7" s="166"/>
      <c r="C7" s="166"/>
      <c r="D7" s="166"/>
      <c r="E7" s="166"/>
      <c r="F7" s="166"/>
      <c r="G7" s="166"/>
      <c r="H7" s="166"/>
      <c r="I7" s="166"/>
      <c r="J7" s="166"/>
      <c r="K7" s="166"/>
      <c r="L7" s="166"/>
    </row>
    <row r="9" spans="1:12" ht="30" customHeight="1" x14ac:dyDescent="0.2">
      <c r="A9" s="167" t="s">
        <v>209</v>
      </c>
      <c r="B9" s="167"/>
      <c r="C9" s="167"/>
      <c r="D9" s="167"/>
      <c r="E9" s="167"/>
      <c r="F9" s="167"/>
      <c r="G9" s="167"/>
      <c r="H9" s="167"/>
      <c r="I9" s="167"/>
      <c r="J9" s="167"/>
      <c r="K9" s="167"/>
      <c r="L9" s="167"/>
    </row>
    <row r="10" spans="1:12" ht="13.5" customHeight="1" x14ac:dyDescent="0.2">
      <c r="A10" s="156"/>
      <c r="B10" s="156"/>
      <c r="C10" s="156"/>
      <c r="D10" s="156"/>
      <c r="E10" s="156"/>
      <c r="F10" s="156"/>
      <c r="G10" s="156"/>
      <c r="H10" s="156"/>
      <c r="I10" s="156"/>
      <c r="J10" s="156"/>
      <c r="K10" s="156"/>
      <c r="L10" s="156"/>
    </row>
    <row r="11" spans="1:12" ht="19.5" customHeight="1" x14ac:dyDescent="0.2">
      <c r="A11" s="166" t="s">
        <v>189</v>
      </c>
      <c r="B11" s="166"/>
      <c r="C11" s="166"/>
      <c r="D11" s="166"/>
      <c r="E11" s="166"/>
      <c r="F11" s="166"/>
      <c r="G11" s="166"/>
      <c r="H11" s="166"/>
      <c r="I11" s="166"/>
      <c r="J11" s="166"/>
      <c r="K11" s="166"/>
      <c r="L11" s="166"/>
    </row>
    <row r="13" spans="1:12" ht="15.75" x14ac:dyDescent="0.25">
      <c r="A13" s="157" t="s">
        <v>190</v>
      </c>
    </row>
  </sheetData>
  <mergeCells count="6">
    <mergeCell ref="A11:L11"/>
    <mergeCell ref="A1:K1"/>
    <mergeCell ref="A2:K2"/>
    <mergeCell ref="A6:L6"/>
    <mergeCell ref="A7:L7"/>
    <mergeCell ref="A9:L9"/>
  </mergeCells>
  <pageMargins left="0.25" right="0.25" top="0.75" bottom="0.25" header="0.3" footer="0"/>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25BE76-5CCE-409D-9009-E843B6644CD9}">
  <dimension ref="A1:L14"/>
  <sheetViews>
    <sheetView topLeftCell="A18" workbookViewId="0">
      <selection activeCell="A6" sqref="A6:L6"/>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68" t="s">
        <v>201</v>
      </c>
    </row>
    <row r="6" spans="1:12" ht="24.75" customHeight="1" x14ac:dyDescent="0.2">
      <c r="A6" s="166" t="s">
        <v>183</v>
      </c>
      <c r="B6" s="166"/>
      <c r="C6" s="166"/>
      <c r="D6" s="166"/>
      <c r="E6" s="166"/>
      <c r="F6" s="166"/>
      <c r="G6" s="166"/>
      <c r="H6" s="166"/>
      <c r="I6" s="166"/>
      <c r="J6" s="166"/>
      <c r="K6" s="166"/>
      <c r="L6" s="166"/>
    </row>
    <row r="7" spans="1:12" x14ac:dyDescent="0.2">
      <c r="A7" s="155"/>
      <c r="B7" s="155"/>
      <c r="C7" s="155"/>
      <c r="D7" s="155"/>
      <c r="E7" s="155"/>
      <c r="F7" s="155"/>
      <c r="G7" s="155"/>
      <c r="H7" s="155"/>
      <c r="I7" s="155"/>
      <c r="J7" s="155"/>
      <c r="K7" s="155"/>
      <c r="L7" s="155"/>
    </row>
    <row r="8" spans="1:12" ht="18" customHeight="1" x14ac:dyDescent="0.2">
      <c r="A8" s="166" t="s">
        <v>202</v>
      </c>
      <c r="B8" s="166"/>
      <c r="C8" s="166"/>
      <c r="D8" s="166"/>
      <c r="E8" s="166"/>
      <c r="F8" s="166"/>
      <c r="G8" s="166"/>
      <c r="H8" s="166"/>
      <c r="I8" s="166"/>
      <c r="J8" s="166"/>
      <c r="K8" s="166"/>
      <c r="L8" s="166"/>
    </row>
    <row r="10" spans="1:12" ht="45" customHeight="1" x14ac:dyDescent="0.2">
      <c r="A10" s="167" t="s">
        <v>211</v>
      </c>
      <c r="B10" s="167"/>
      <c r="C10" s="167"/>
      <c r="D10" s="167"/>
      <c r="E10" s="167"/>
      <c r="F10" s="167"/>
      <c r="G10" s="167"/>
      <c r="H10" s="167"/>
      <c r="I10" s="167"/>
      <c r="J10" s="167"/>
      <c r="K10" s="167"/>
      <c r="L10" s="167"/>
    </row>
    <row r="11" spans="1:12" ht="13.5" customHeight="1" x14ac:dyDescent="0.2">
      <c r="A11" s="156"/>
      <c r="B11" s="156"/>
      <c r="C11" s="156"/>
      <c r="D11" s="156"/>
      <c r="E11" s="156"/>
      <c r="F11" s="156"/>
      <c r="G11" s="156"/>
      <c r="H11" s="156"/>
      <c r="I11" s="156"/>
      <c r="J11" s="156"/>
      <c r="K11" s="156"/>
      <c r="L11" s="156"/>
    </row>
    <row r="12" spans="1:12" ht="19.5" customHeight="1" x14ac:dyDescent="0.2">
      <c r="A12" s="166" t="s">
        <v>189</v>
      </c>
      <c r="B12" s="166"/>
      <c r="C12" s="166"/>
      <c r="D12" s="166"/>
      <c r="E12" s="166"/>
      <c r="F12" s="166"/>
      <c r="G12" s="166"/>
      <c r="H12" s="166"/>
      <c r="I12" s="166"/>
      <c r="J12" s="166"/>
      <c r="K12" s="166"/>
      <c r="L12" s="166"/>
    </row>
    <row r="13" spans="1:12" ht="8.25" customHeight="1" x14ac:dyDescent="0.2"/>
    <row r="14" spans="1:12" ht="15.75" x14ac:dyDescent="0.25">
      <c r="A14" s="157" t="s">
        <v>190</v>
      </c>
    </row>
  </sheetData>
  <mergeCells count="6">
    <mergeCell ref="A12:L12"/>
    <mergeCell ref="A1:K1"/>
    <mergeCell ref="A2:K2"/>
    <mergeCell ref="A6:L6"/>
    <mergeCell ref="A8:L8"/>
    <mergeCell ref="A10:L10"/>
  </mergeCells>
  <pageMargins left="0.25" right="0.25" top="0.75" bottom="0.25" header="0.3" footer="0"/>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85A053E-1107-45BE-91D2-97995CA1BC0A}">
  <dimension ref="A1:L14"/>
  <sheetViews>
    <sheetView topLeftCell="A12" workbookViewId="0">
      <selection activeCell="D31" sqref="D31"/>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68" t="s">
        <v>232</v>
      </c>
      <c r="B4" s="68" t="s">
        <v>233</v>
      </c>
    </row>
    <row r="6" spans="1:12" ht="15.75" x14ac:dyDescent="0.2">
      <c r="A6" s="165" t="s">
        <v>192</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126.75" customHeight="1" x14ac:dyDescent="0.2">
      <c r="A8" s="166" t="s">
        <v>191</v>
      </c>
      <c r="B8" s="166"/>
      <c r="C8" s="166"/>
      <c r="D8" s="166"/>
      <c r="E8" s="166"/>
      <c r="F8" s="166"/>
      <c r="G8" s="166"/>
      <c r="H8" s="166"/>
      <c r="I8" s="166"/>
      <c r="J8" s="166"/>
      <c r="K8" s="166"/>
      <c r="L8" s="166"/>
    </row>
    <row r="9" spans="1:12" ht="8.25" customHeight="1" x14ac:dyDescent="0.2"/>
    <row r="10" spans="1:12" ht="118.5" customHeight="1" x14ac:dyDescent="0.2">
      <c r="A10" s="167" t="s">
        <v>185</v>
      </c>
      <c r="B10" s="167"/>
      <c r="C10" s="167"/>
      <c r="D10" s="167"/>
      <c r="E10" s="167"/>
      <c r="F10" s="167"/>
      <c r="G10" s="167"/>
      <c r="H10" s="167"/>
      <c r="I10" s="167"/>
      <c r="J10" s="167"/>
      <c r="K10" s="167"/>
      <c r="L10" s="167"/>
    </row>
    <row r="11" spans="1:12" ht="13.5" customHeight="1" x14ac:dyDescent="0.2">
      <c r="A11" s="156"/>
      <c r="B11" s="156"/>
      <c r="C11" s="156"/>
      <c r="D11" s="156"/>
      <c r="E11" s="156"/>
      <c r="F11" s="156"/>
      <c r="G11" s="156"/>
      <c r="H11" s="156"/>
      <c r="I11" s="156"/>
      <c r="J11" s="156"/>
      <c r="K11" s="156"/>
      <c r="L11" s="156"/>
    </row>
    <row r="12" spans="1:12" ht="62.25" customHeight="1" x14ac:dyDescent="0.2">
      <c r="A12" s="166" t="s">
        <v>210</v>
      </c>
      <c r="B12" s="166"/>
      <c r="C12" s="166"/>
      <c r="D12" s="166"/>
      <c r="E12" s="166"/>
      <c r="F12" s="166"/>
      <c r="G12" s="166"/>
      <c r="H12" s="166"/>
      <c r="I12" s="166"/>
      <c r="J12" s="166"/>
      <c r="K12" s="166"/>
      <c r="L12" s="166"/>
    </row>
    <row r="14" spans="1:12" ht="30" customHeight="1" x14ac:dyDescent="0.2">
      <c r="A14" s="163" t="s">
        <v>184</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25" right="0.25" top="0.75" bottom="0.25" header="0.3" footer="0"/>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F3D8D7-0868-4DC1-A5A0-17CFF39B39B0}">
  <dimension ref="A1:L14"/>
  <sheetViews>
    <sheetView topLeftCell="A16" workbookViewId="0">
      <selection activeCell="K28" sqref="K28"/>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157" t="s">
        <v>234</v>
      </c>
    </row>
    <row r="6" spans="1:12" ht="15.75" x14ac:dyDescent="0.2">
      <c r="A6" s="165" t="s">
        <v>183</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53.25" customHeight="1" x14ac:dyDescent="0.2">
      <c r="A8" s="166" t="s">
        <v>196</v>
      </c>
      <c r="B8" s="166"/>
      <c r="C8" s="166"/>
      <c r="D8" s="166"/>
      <c r="E8" s="166"/>
      <c r="F8" s="166"/>
      <c r="G8" s="166"/>
      <c r="H8" s="166"/>
      <c r="I8" s="166"/>
      <c r="J8" s="166"/>
      <c r="K8" s="166"/>
      <c r="L8" s="166"/>
    </row>
    <row r="9" spans="1:12" ht="16.5" customHeight="1" x14ac:dyDescent="0.2"/>
    <row r="10" spans="1:12" ht="30" customHeight="1" x14ac:dyDescent="0.2">
      <c r="A10" s="167" t="s">
        <v>212</v>
      </c>
      <c r="B10" s="167"/>
      <c r="C10" s="167"/>
      <c r="D10" s="167"/>
      <c r="E10" s="167"/>
      <c r="F10" s="167"/>
      <c r="G10" s="167"/>
      <c r="H10" s="167"/>
      <c r="I10" s="167"/>
      <c r="J10" s="167"/>
      <c r="K10" s="167"/>
      <c r="L10" s="167"/>
    </row>
    <row r="11" spans="1:12" ht="13.5" hidden="1" customHeight="1" x14ac:dyDescent="0.2">
      <c r="A11" s="156"/>
      <c r="B11" s="156"/>
      <c r="C11" s="156"/>
      <c r="D11" s="156"/>
      <c r="E11" s="156"/>
      <c r="F11" s="156"/>
      <c r="G11" s="156"/>
      <c r="H11" s="156"/>
      <c r="I11" s="156"/>
      <c r="J11" s="156"/>
      <c r="K11" s="156"/>
      <c r="L11" s="156"/>
    </row>
    <row r="12" spans="1:12" ht="30.75" customHeight="1" x14ac:dyDescent="0.2">
      <c r="A12" s="166" t="s">
        <v>188</v>
      </c>
      <c r="B12" s="166"/>
      <c r="C12" s="166"/>
      <c r="D12" s="166"/>
      <c r="E12" s="166"/>
      <c r="F12" s="166"/>
      <c r="G12" s="166"/>
      <c r="H12" s="166"/>
      <c r="I12" s="166"/>
      <c r="J12" s="166"/>
      <c r="K12" s="166"/>
      <c r="L12" s="166"/>
    </row>
    <row r="14" spans="1:12" ht="30" customHeight="1" x14ac:dyDescent="0.2">
      <c r="A14" s="163" t="s">
        <v>193</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25" right="0.25" top="0.75" bottom="0.25" header="0.3" footer="0"/>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27003B9-D439-4CD0-81D4-E82B359022CA}">
  <dimension ref="A1:L14"/>
  <sheetViews>
    <sheetView topLeftCell="A22" workbookViewId="0">
      <selection activeCell="J29" sqref="J29"/>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157" t="s">
        <v>198</v>
      </c>
    </row>
    <row r="6" spans="1:12" ht="15.75" x14ac:dyDescent="0.2">
      <c r="A6" s="165" t="s">
        <v>183</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25.5" customHeight="1" x14ac:dyDescent="0.2">
      <c r="A8" s="166" t="s">
        <v>200</v>
      </c>
      <c r="B8" s="166"/>
      <c r="C8" s="166"/>
      <c r="D8" s="166"/>
      <c r="E8" s="166"/>
      <c r="F8" s="166"/>
      <c r="G8" s="166"/>
      <c r="H8" s="166"/>
      <c r="I8" s="166"/>
      <c r="J8" s="166"/>
      <c r="K8" s="166"/>
      <c r="L8" s="166"/>
    </row>
    <row r="9" spans="1:12" ht="0.75" customHeight="1" x14ac:dyDescent="0.2"/>
    <row r="10" spans="1:12" ht="21" customHeight="1" x14ac:dyDescent="0.2">
      <c r="A10" s="167" t="s">
        <v>213</v>
      </c>
      <c r="B10" s="167"/>
      <c r="C10" s="167"/>
      <c r="D10" s="167"/>
      <c r="E10" s="167"/>
      <c r="F10" s="167"/>
      <c r="G10" s="167"/>
      <c r="H10" s="167"/>
      <c r="I10" s="167"/>
      <c r="J10" s="167"/>
      <c r="K10" s="167"/>
      <c r="L10" s="167"/>
    </row>
    <row r="11" spans="1:12" ht="13.5" hidden="1" customHeight="1" x14ac:dyDescent="0.2">
      <c r="A11" s="156"/>
      <c r="B11" s="156"/>
      <c r="C11" s="156"/>
      <c r="D11" s="156"/>
      <c r="E11" s="156"/>
      <c r="F11" s="156"/>
      <c r="G11" s="156"/>
      <c r="H11" s="156"/>
      <c r="I11" s="156"/>
      <c r="J11" s="156"/>
      <c r="K11" s="156"/>
      <c r="L11" s="156"/>
    </row>
    <row r="12" spans="1:12" ht="30.75" customHeight="1" x14ac:dyDescent="0.2">
      <c r="A12" s="166" t="s">
        <v>199</v>
      </c>
      <c r="B12" s="166"/>
      <c r="C12" s="166"/>
      <c r="D12" s="166"/>
      <c r="E12" s="166"/>
      <c r="F12" s="166"/>
      <c r="G12" s="166"/>
      <c r="H12" s="166"/>
      <c r="I12" s="166"/>
      <c r="J12" s="166"/>
      <c r="K12" s="166"/>
      <c r="L12" s="166"/>
    </row>
    <row r="14" spans="1:12" ht="30" customHeight="1" x14ac:dyDescent="0.2">
      <c r="A14" s="163" t="s">
        <v>193</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25" right="0.25"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A5EB94-E52E-41ED-96E7-25C3025D6226}">
  <sheetPr>
    <pageSetUpPr fitToPage="1"/>
  </sheetPr>
  <dimension ref="A1:L14"/>
  <sheetViews>
    <sheetView topLeftCell="A15" workbookViewId="0">
      <selection activeCell="A8" sqref="A8:L8"/>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157" t="s">
        <v>214</v>
      </c>
    </row>
    <row r="6" spans="1:12" ht="15.75" x14ac:dyDescent="0.2">
      <c r="A6" s="165" t="s">
        <v>194</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67.5" customHeight="1" x14ac:dyDescent="0.2">
      <c r="A8" s="166" t="s">
        <v>215</v>
      </c>
      <c r="B8" s="166"/>
      <c r="C8" s="166"/>
      <c r="D8" s="166"/>
      <c r="E8" s="166"/>
      <c r="F8" s="166"/>
      <c r="G8" s="166"/>
      <c r="H8" s="166"/>
      <c r="I8" s="166"/>
      <c r="J8" s="166"/>
      <c r="K8" s="166"/>
      <c r="L8" s="166"/>
    </row>
    <row r="9" spans="1:12" ht="16.5" customHeight="1" x14ac:dyDescent="0.2"/>
    <row r="10" spans="1:12" ht="32.25" customHeight="1" x14ac:dyDescent="0.2">
      <c r="A10" s="167" t="s">
        <v>216</v>
      </c>
      <c r="B10" s="167"/>
      <c r="C10" s="167"/>
      <c r="D10" s="167"/>
      <c r="E10" s="167"/>
      <c r="F10" s="167"/>
      <c r="G10" s="167"/>
      <c r="H10" s="167"/>
      <c r="I10" s="167"/>
      <c r="J10" s="167"/>
      <c r="K10" s="167"/>
      <c r="L10" s="167"/>
    </row>
    <row r="11" spans="1:12" ht="13.5" hidden="1" customHeight="1" x14ac:dyDescent="0.2">
      <c r="A11" s="156"/>
      <c r="B11" s="156"/>
      <c r="C11" s="156"/>
      <c r="D11" s="156"/>
      <c r="E11" s="156"/>
      <c r="F11" s="156"/>
      <c r="G11" s="156"/>
      <c r="H11" s="156"/>
      <c r="I11" s="156"/>
      <c r="J11" s="156"/>
      <c r="K11" s="156"/>
      <c r="L11" s="156"/>
    </row>
    <row r="12" spans="1:12" ht="21.75" customHeight="1" x14ac:dyDescent="0.2">
      <c r="A12" s="166" t="s">
        <v>195</v>
      </c>
      <c r="B12" s="166"/>
      <c r="C12" s="166"/>
      <c r="D12" s="166"/>
      <c r="E12" s="166"/>
      <c r="F12" s="166"/>
      <c r="G12" s="166"/>
      <c r="H12" s="166"/>
      <c r="I12" s="166"/>
      <c r="J12" s="166"/>
      <c r="K12" s="166"/>
      <c r="L12" s="166"/>
    </row>
    <row r="14" spans="1:12" ht="30" customHeight="1" x14ac:dyDescent="0.2">
      <c r="A14" s="163" t="s">
        <v>197</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5" right="0.5" top="0.5" bottom="0.5" header="0" footer="0"/>
  <pageSetup scale="94" fitToHeight="0"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01E92C-C3FE-4AB3-834C-54F168BE704A}">
  <dimension ref="A1:L14"/>
  <sheetViews>
    <sheetView topLeftCell="A15" workbookViewId="0">
      <selection activeCell="H17" sqref="H17"/>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157" t="s">
        <v>203</v>
      </c>
    </row>
    <row r="6" spans="1:12" ht="15.75" x14ac:dyDescent="0.2">
      <c r="A6" s="165" t="s">
        <v>183</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37.5" customHeight="1" x14ac:dyDescent="0.2">
      <c r="A8" s="166" t="s">
        <v>206</v>
      </c>
      <c r="B8" s="166"/>
      <c r="C8" s="166"/>
      <c r="D8" s="166"/>
      <c r="E8" s="166"/>
      <c r="F8" s="166"/>
      <c r="G8" s="166"/>
      <c r="H8" s="166"/>
      <c r="I8" s="166"/>
      <c r="J8" s="166"/>
      <c r="K8" s="166"/>
      <c r="L8" s="166"/>
    </row>
    <row r="9" spans="1:12" ht="16.5" customHeight="1" x14ac:dyDescent="0.2"/>
    <row r="10" spans="1:12" ht="52.5" customHeight="1" x14ac:dyDescent="0.2">
      <c r="A10" s="167" t="s">
        <v>217</v>
      </c>
      <c r="B10" s="167"/>
      <c r="C10" s="167"/>
      <c r="D10" s="167"/>
      <c r="E10" s="167"/>
      <c r="F10" s="167"/>
      <c r="G10" s="167"/>
      <c r="H10" s="167"/>
      <c r="I10" s="167"/>
      <c r="J10" s="167"/>
      <c r="K10" s="167"/>
      <c r="L10" s="167"/>
    </row>
    <row r="11" spans="1:12" ht="16.5" customHeight="1" x14ac:dyDescent="0.2">
      <c r="A11" s="156"/>
      <c r="B11" s="156"/>
      <c r="C11" s="156"/>
      <c r="D11" s="156"/>
      <c r="E11" s="156"/>
      <c r="F11" s="156"/>
      <c r="G11" s="156"/>
      <c r="H11" s="156"/>
      <c r="I11" s="156"/>
      <c r="J11" s="156"/>
      <c r="K11" s="156"/>
      <c r="L11" s="156"/>
    </row>
    <row r="12" spans="1:12" ht="21.75" customHeight="1" x14ac:dyDescent="0.2">
      <c r="A12" s="166" t="s">
        <v>204</v>
      </c>
      <c r="B12" s="166"/>
      <c r="C12" s="166"/>
      <c r="D12" s="166"/>
      <c r="E12" s="166"/>
      <c r="F12" s="166"/>
      <c r="G12" s="166"/>
      <c r="H12" s="166"/>
      <c r="I12" s="166"/>
      <c r="J12" s="166"/>
      <c r="K12" s="166"/>
      <c r="L12" s="166"/>
    </row>
    <row r="14" spans="1:12" ht="30" customHeight="1" x14ac:dyDescent="0.2">
      <c r="A14" s="163" t="s">
        <v>205</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25" right="0.25"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2BD038-25C1-49F6-9AB2-517D71B9D309}">
  <dimension ref="A1:L14"/>
  <sheetViews>
    <sheetView workbookViewId="0">
      <selection activeCell="F4" sqref="F4"/>
    </sheetView>
  </sheetViews>
  <sheetFormatPr defaultRowHeight="15" x14ac:dyDescent="0.2"/>
  <cols>
    <col min="1" max="1" width="10.28515625" style="68" bestFit="1" customWidth="1"/>
    <col min="2" max="6" width="9.140625" style="68"/>
    <col min="7" max="7" width="10.28515625" style="68" bestFit="1" customWidth="1"/>
    <col min="8" max="8" width="9.140625" style="68"/>
    <col min="9" max="10" width="9.28515625" style="68" bestFit="1" customWidth="1"/>
    <col min="11" max="11" width="9.140625" style="68" customWidth="1"/>
    <col min="12" max="12" width="0.28515625" style="68" customWidth="1"/>
    <col min="13" max="16384" width="9.140625" style="68"/>
  </cols>
  <sheetData>
    <row r="1" spans="1:12" x14ac:dyDescent="0.2">
      <c r="A1" s="164" t="s">
        <v>179</v>
      </c>
      <c r="B1" s="164"/>
      <c r="C1" s="164"/>
      <c r="D1" s="164"/>
      <c r="E1" s="164"/>
      <c r="F1" s="164"/>
      <c r="G1" s="164"/>
      <c r="H1" s="164"/>
      <c r="I1" s="164"/>
      <c r="J1" s="164"/>
      <c r="K1" s="164"/>
    </row>
    <row r="2" spans="1:12" x14ac:dyDescent="0.2">
      <c r="A2" s="164" t="s">
        <v>180</v>
      </c>
      <c r="B2" s="164"/>
      <c r="C2" s="164"/>
      <c r="D2" s="164"/>
      <c r="E2" s="164"/>
      <c r="F2" s="164"/>
      <c r="G2" s="164"/>
      <c r="H2" s="164"/>
      <c r="I2" s="164"/>
      <c r="J2" s="164"/>
      <c r="K2" s="164"/>
    </row>
    <row r="4" spans="1:12" ht="15.75" x14ac:dyDescent="0.25">
      <c r="A4" s="157" t="s">
        <v>235</v>
      </c>
    </row>
    <row r="6" spans="1:12" ht="15.75" x14ac:dyDescent="0.2">
      <c r="A6" s="165" t="s">
        <v>183</v>
      </c>
      <c r="B6" s="165"/>
      <c r="C6" s="165"/>
      <c r="D6" s="165"/>
      <c r="E6" s="165"/>
      <c r="F6" s="165"/>
      <c r="G6" s="165"/>
      <c r="H6" s="165"/>
      <c r="I6" s="165"/>
      <c r="J6" s="165"/>
      <c r="K6" s="165"/>
      <c r="L6" s="165"/>
    </row>
    <row r="7" spans="1:12" x14ac:dyDescent="0.2">
      <c r="A7" s="155"/>
      <c r="B7" s="155"/>
      <c r="C7" s="155"/>
      <c r="D7" s="155"/>
      <c r="E7" s="155"/>
      <c r="F7" s="155"/>
      <c r="G7" s="155"/>
      <c r="H7" s="155"/>
      <c r="I7" s="155"/>
      <c r="J7" s="155"/>
      <c r="K7" s="155"/>
      <c r="L7" s="155"/>
    </row>
    <row r="8" spans="1:12" ht="37.5" customHeight="1" x14ac:dyDescent="0.2">
      <c r="A8" s="166" t="s">
        <v>218</v>
      </c>
      <c r="B8" s="166"/>
      <c r="C8" s="166"/>
      <c r="D8" s="166"/>
      <c r="E8" s="166"/>
      <c r="F8" s="166"/>
      <c r="G8" s="166"/>
      <c r="H8" s="166"/>
      <c r="I8" s="166"/>
      <c r="J8" s="166"/>
      <c r="K8" s="166"/>
      <c r="L8" s="166"/>
    </row>
    <row r="9" spans="1:12" ht="16.5" customHeight="1" x14ac:dyDescent="0.2"/>
    <row r="10" spans="1:12" ht="32.25" customHeight="1" x14ac:dyDescent="0.2">
      <c r="A10" s="167" t="s">
        <v>219</v>
      </c>
      <c r="B10" s="167"/>
      <c r="C10" s="167"/>
      <c r="D10" s="167"/>
      <c r="E10" s="167"/>
      <c r="F10" s="167"/>
      <c r="G10" s="167"/>
      <c r="H10" s="167"/>
      <c r="I10" s="167"/>
      <c r="J10" s="167"/>
      <c r="K10" s="167"/>
      <c r="L10" s="167"/>
    </row>
    <row r="11" spans="1:12" ht="13.5" hidden="1" customHeight="1" x14ac:dyDescent="0.2">
      <c r="A11" s="156"/>
      <c r="B11" s="156"/>
      <c r="C11" s="156"/>
      <c r="D11" s="156"/>
      <c r="E11" s="156"/>
      <c r="F11" s="156"/>
      <c r="G11" s="156"/>
      <c r="H11" s="156"/>
      <c r="I11" s="156"/>
      <c r="J11" s="156"/>
      <c r="K11" s="156"/>
      <c r="L11" s="156"/>
    </row>
    <row r="12" spans="1:12" ht="21.75" customHeight="1" x14ac:dyDescent="0.2">
      <c r="A12" s="166" t="s">
        <v>204</v>
      </c>
      <c r="B12" s="166"/>
      <c r="C12" s="166"/>
      <c r="D12" s="166"/>
      <c r="E12" s="166"/>
      <c r="F12" s="166"/>
      <c r="G12" s="166"/>
      <c r="H12" s="166"/>
      <c r="I12" s="166"/>
      <c r="J12" s="166"/>
      <c r="K12" s="166"/>
      <c r="L12" s="166"/>
    </row>
    <row r="14" spans="1:12" ht="30" customHeight="1" x14ac:dyDescent="0.2">
      <c r="A14" s="163" t="s">
        <v>205</v>
      </c>
      <c r="B14" s="163"/>
      <c r="C14" s="163"/>
      <c r="D14" s="163"/>
      <c r="E14" s="163"/>
      <c r="F14" s="163"/>
      <c r="G14" s="163"/>
      <c r="H14" s="163"/>
      <c r="I14" s="163"/>
      <c r="J14" s="163"/>
      <c r="K14" s="163"/>
    </row>
  </sheetData>
  <mergeCells count="7">
    <mergeCell ref="A14:K14"/>
    <mergeCell ref="A1:K1"/>
    <mergeCell ref="A2:K2"/>
    <mergeCell ref="A6:L6"/>
    <mergeCell ref="A8:L8"/>
    <mergeCell ref="A10:L10"/>
    <mergeCell ref="A12:L12"/>
  </mergeCells>
  <pageMargins left="0.25" right="0.25" top="0.75" bottom="0.75" header="0.3" footer="0.3"/>
  <pageSetup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Popular xmlns="a870e193-d3ce-48ea-8583-484f05f31117">false</Popular>
    <Area xmlns="a870e193-d3ce-48ea-8583-484f05f31117">
      <Value>Local budget</Value>
    </Area>
    <Year xmlns="a870e193-d3ce-48ea-8583-484f05f31117">General</Year>
    <Number xmlns="a870e193-d3ce-48ea-8583-484f05f31117" xsi:nil="true"/>
    <PublishingExpirationDate xmlns="http://schemas.microsoft.com/sharepoint/v3" xsi:nil="true"/>
    <PublishingStartDate xmlns="http://schemas.microsoft.com/sharepoint/v3" xsi:nil="true"/>
    <Hide_x0020_from_x0020_Default_x0020_Page xmlns="a870e193-d3ce-48ea-8583-484f05f31117">false</Hide_x0020_from_x0020_Default_x0020_Page>
    <Alias xmlns="a870e193-d3ce-48ea-8583-484f05f31117" xsi:nil="true"/>
    <Group xmlns="a870e193-d3ce-48ea-8583-484f05f31117">Form</Group>
    <Rank xmlns="a870e193-d3ce-48ea-8583-484f05f31117"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076DB9F701FF4C46A6D80761C97B1FD5" ma:contentTypeVersion="22" ma:contentTypeDescription="Create a new document." ma:contentTypeScope="" ma:versionID="57c51246a445b2a8bad9f73bc14459b2">
  <xsd:schema xmlns:xsd="http://www.w3.org/2001/XMLSchema" xmlns:xs="http://www.w3.org/2001/XMLSchema" xmlns:p="http://schemas.microsoft.com/office/2006/metadata/properties" xmlns:ns1="http://schemas.microsoft.com/sharepoint/v3" xmlns:ns2="a870e193-d3ce-48ea-8583-484f05f31117" xmlns:ns3="cd2579e3-8ada-4ef3-bc49-5bbf5e4a7751" targetNamespace="http://schemas.microsoft.com/office/2006/metadata/properties" ma:root="true" ma:fieldsID="c5e847bb8d2598b121105262648aa1c0" ns1:_="" ns2:_="" ns3:_="">
    <xsd:import namespace="http://schemas.microsoft.com/sharepoint/v3"/>
    <xsd:import namespace="a870e193-d3ce-48ea-8583-484f05f31117"/>
    <xsd:import namespace="cd2579e3-8ada-4ef3-bc49-5bbf5e4a7751"/>
    <xsd:element name="properties">
      <xsd:complexType>
        <xsd:sequence>
          <xsd:element name="documentManagement">
            <xsd:complexType>
              <xsd:all>
                <xsd:element ref="ns1:PublishingStartDate" minOccurs="0"/>
                <xsd:element ref="ns1:PublishingExpirationDate" minOccurs="0"/>
                <xsd:element ref="ns2:Area" minOccurs="0"/>
                <xsd:element ref="ns2:Group"/>
                <xsd:element ref="ns2:Number" minOccurs="0"/>
                <xsd:element ref="ns2:Year"/>
                <xsd:element ref="ns2:Popular" minOccurs="0"/>
                <xsd:element ref="ns2:Alias" minOccurs="0"/>
                <xsd:element ref="ns2:Rank" minOccurs="0"/>
                <xsd:element ref="ns2:Hide_x0020_from_x0020_Default_x0020_Page" minOccurs="0"/>
                <xsd:element ref="ns3: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8" nillable="true" ma:displayName="Scheduling Start Date" ma:description="" ma:internalName="PublishingStartDate">
      <xsd:simpleType>
        <xsd:restriction base="dms:Unknown"/>
      </xsd:simpleType>
    </xsd:element>
    <xsd:element name="PublishingExpirationDate" ma:index="9" nillable="true" ma:displayName="Scheduling End Date" ma:description="" ma:internalName="PublishingExpirationDate">
      <xsd:simpleType>
        <xsd:restriction base="dms:Unknown"/>
      </xsd:simpleType>
    </xsd:element>
  </xsd:schema>
  <xsd:schema xmlns:xsd="http://www.w3.org/2001/XMLSchema" xmlns:xs="http://www.w3.org/2001/XMLSchema" xmlns:dms="http://schemas.microsoft.com/office/2006/documentManagement/types" xmlns:pc="http://schemas.microsoft.com/office/infopath/2007/PartnerControls" targetNamespace="a870e193-d3ce-48ea-8583-484f05f31117" elementFormDefault="qualified">
    <xsd:import namespace="http://schemas.microsoft.com/office/2006/documentManagement/types"/>
    <xsd:import namespace="http://schemas.microsoft.com/office/infopath/2007/PartnerControls"/>
    <xsd:element name="Area" ma:index="10" nillable="true" ma:displayName="Area" ma:description="Program area" ma:internalName="Area" ma:readOnly="false" ma:requiredMultiChoice="true">
      <xsd:complexType>
        <xsd:complexContent>
          <xsd:extension base="dms:MultiChoice">
            <xsd:sequence>
              <xsd:element name="Value" maxOccurs="unbounded" minOccurs="0" nillable="true">
                <xsd:simpleType>
                  <xsd:restriction base="dms:Choice">
                    <xsd:enumeration value="Board of Tax Appeals (BOPTA)"/>
                    <xsd:enumeration value="Cigarette &amp; tobacco"/>
                    <xsd:enumeration value="Combined payroll"/>
                    <xsd:enumeration value="Corporate Activity Tax (CAT)"/>
                    <xsd:enumeration value="Corporation"/>
                    <xsd:enumeration value="Deferral programs"/>
                    <xsd:enumeration value="Electronic services"/>
                    <xsd:enumeration value="Enterprise zone"/>
                    <xsd:enumeration value="Estate (Inheritance) &amp; Fiduciary"/>
                    <xsd:enumeration value="Estate &amp; Inheritance"/>
                    <xsd:enumeration value="Food processor exemption"/>
                    <xsd:enumeration value="High hazard oil tax"/>
                    <xsd:enumeration value="Industrial property"/>
                    <xsd:enumeration value="Local budget"/>
                    <xsd:enumeration value="Marijuana"/>
                    <xsd:enumeration value="Oregon emergency communications (E911)"/>
                    <xsd:enumeration value="Oregon Revenue Bulletins (ORBs)"/>
                    <xsd:enumeration value="Other Agency Accounts"/>
                    <xsd:enumeration value="Payroll withholding &amp; transit"/>
                    <xsd:enumeration value="Personal income"/>
                    <xsd:enumeration value="Petroleum load fee"/>
                    <xsd:enumeration value="Property"/>
                    <xsd:enumeration value="State lodging"/>
                    <xsd:enumeration value="Timber"/>
                    <xsd:enumeration value="Transit self-employment"/>
                    <xsd:enumeration value="Utility"/>
                  </xsd:restriction>
                </xsd:simpleType>
              </xsd:element>
            </xsd:sequence>
          </xsd:extension>
        </xsd:complexContent>
      </xsd:complexType>
    </xsd:element>
    <xsd:element name="Group" ma:index="11" ma:displayName="Group" ma:format="RadioButtons" ma:internalName="Group" ma:readOnly="false">
      <xsd:simpleType>
        <xsd:restriction base="dms:Choice">
          <xsd:enumeration value="Form"/>
          <xsd:enumeration value="Publication"/>
          <xsd:enumeration value="Oregon Revenue Bulletin (ORB)"/>
        </xsd:restriction>
      </xsd:simpleType>
    </xsd:element>
    <xsd:element name="Number" ma:index="12" nillable="true" ma:displayName="Number" ma:description="Form or publication number" ma:internalName="Number" ma:readOnly="false">
      <xsd:simpleType>
        <xsd:restriction base="dms:Text">
          <xsd:maxLength value="255"/>
        </xsd:restriction>
      </xsd:simpleType>
    </xsd:element>
    <xsd:element name="Year" ma:index="13" ma:displayName="Year" ma:description="Tax year" ma:format="RadioButtons" ma:internalName="Year" ma:readOnly="false">
      <xsd:simpleType>
        <xsd:restriction base="dms:Choice">
          <xsd:enumeration value="General"/>
          <xsd:enumeration value="2020"/>
          <xsd:enumeration value="2019"/>
          <xsd:enumeration value="2018"/>
          <xsd:enumeration value="2017"/>
          <xsd:enumeration value="2016"/>
          <xsd:enumeration value="2015"/>
          <xsd:enumeration value="2014"/>
          <xsd:enumeration value="2013"/>
          <xsd:enumeration value="2012"/>
        </xsd:restriction>
      </xsd:simpleType>
    </xsd:element>
    <xsd:element name="Popular" ma:index="15" nillable="true" ma:displayName="Popular" ma:default="0" ma:internalName="Popular" ma:readOnly="false">
      <xsd:simpleType>
        <xsd:restriction base="dms:Boolean"/>
      </xsd:simpleType>
    </xsd:element>
    <xsd:element name="Alias" ma:index="16" nillable="true" ma:displayName="Alias" ma:internalName="Alias" ma:readOnly="false">
      <xsd:simpleType>
        <xsd:restriction base="dms:Text">
          <xsd:maxLength value="255"/>
        </xsd:restriction>
      </xsd:simpleType>
    </xsd:element>
    <xsd:element name="Rank" ma:index="17" nillable="true" ma:displayName="Rank" ma:indexed="true" ma:internalName="Rank" ma:readOnly="false" ma:percentage="FALSE">
      <xsd:simpleType>
        <xsd:restriction base="dms:Number">
          <xsd:maxInclusive value="100"/>
          <xsd:minInclusive value="1"/>
        </xsd:restriction>
      </xsd:simpleType>
    </xsd:element>
    <xsd:element name="Hide_x0020_from_x0020_Default_x0020_Page" ma:index="18" nillable="true" ma:displayName="Hide from Default Page" ma:default="0" ma:internalName="Hide_x0020_from_x0020_Default_x0020_Page" ma:readOnly="fals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cd2579e3-8ada-4ef3-bc49-5bbf5e4a7751" elementFormDefault="qualified">
    <xsd:import namespace="http://schemas.microsoft.com/office/2006/documentManagement/types"/>
    <xsd:import namespace="http://schemas.microsoft.com/office/infopath/2007/PartnerControls"/>
    <xsd:element name="SharedWithUsers" ma:index="19"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4.xml><?xml version="1.0" encoding="utf-8"?>
<LongProperties xmlns="http://schemas.microsoft.com/office/2006/metadata/longProperties"/>
</file>

<file path=customXml/item5.xml>�� 
</file>

<file path=customXml/itemProps1.xml><?xml version="1.0" encoding="utf-8"?>
<ds:datastoreItem xmlns:ds="http://schemas.openxmlformats.org/officeDocument/2006/customXml" ds:itemID="{AE10CA74-02EF-4847-88EA-95FFD7FE5847}">
  <ds:schemaRefs>
    <ds:schemaRef ds:uri="http://schemas.microsoft.com/sharepoint/v3/contenttype/forms"/>
  </ds:schemaRefs>
</ds:datastoreItem>
</file>

<file path=customXml/itemProps2.xml><?xml version="1.0" encoding="utf-8"?>
<ds:datastoreItem xmlns:ds="http://schemas.openxmlformats.org/officeDocument/2006/customXml" ds:itemID="{5DAB3A0B-190A-4BCC-AB2E-84FA8587B52B}">
  <ds:schemaRefs>
    <ds:schemaRef ds:uri="http://schemas.microsoft.com/office/2006/metadata/properties"/>
    <ds:schemaRef ds:uri="http://schemas.microsoft.com/office/infopath/2007/PartnerControls"/>
    <ds:schemaRef ds:uri="a870e193-d3ce-48ea-8583-484f05f31117"/>
    <ds:schemaRef ds:uri="http://schemas.microsoft.com/sharepoint/v3"/>
  </ds:schemaRefs>
</ds:datastoreItem>
</file>

<file path=customXml/itemProps3.xml><?xml version="1.0" encoding="utf-8"?>
<ds:datastoreItem xmlns:ds="http://schemas.openxmlformats.org/officeDocument/2006/customXml" ds:itemID="{103388E2-A127-4686-991F-F7B7D57996A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a870e193-d3ce-48ea-8583-484f05f31117"/>
    <ds:schemaRef ds:uri="cd2579e3-8ada-4ef3-bc49-5bbf5e4a775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4.xml><?xml version="1.0" encoding="utf-8"?>
<ds:datastoreItem xmlns:ds="http://schemas.openxmlformats.org/officeDocument/2006/customXml" ds:itemID="{4485FABE-BA77-4AFA-89B7-A2ED773C08E6}">
  <ds:schemaRefs>
    <ds:schemaRef ds:uri="http://schemas.microsoft.com/office/2006/metadata/longProperties"/>
  </ds:schemaRefs>
</ds:datastoreItem>
</file>

<file path=customXml/itemProps5.xml><?xml version="1.0" encoding="utf-8"?>
<ds:datastoreItem xmlns:ds="http://schemas.openxmlformats.org/officeDocument/2006/customXml" ds:itemID="{7F4FDE10-D09A-4178-B98C-DCE4357F9D43}">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15</vt:i4>
      </vt:variant>
      <vt:variant>
        <vt:lpstr>Named Ranges</vt:lpstr>
      </vt:variant>
      <vt:variant>
        <vt:i4>3</vt:i4>
      </vt:variant>
    </vt:vector>
  </HeadingPairs>
  <TitlesOfParts>
    <vt:vector size="18" baseType="lpstr">
      <vt:lpstr>General Fund LB20</vt:lpstr>
      <vt:lpstr>Proposed LB31 office</vt:lpstr>
      <vt:lpstr>Proposed LB31 maintenance</vt:lpstr>
      <vt:lpstr>LB30 summary General Fund</vt:lpstr>
      <vt:lpstr>LB11Debt Serv Fund</vt:lpstr>
      <vt:lpstr>LB11System Develop Charge Fund</vt:lpstr>
      <vt:lpstr>CPI SS</vt:lpstr>
      <vt:lpstr>CPI SS (2)</vt:lpstr>
      <vt:lpstr>CPI SS (3)</vt:lpstr>
      <vt:lpstr>CPI LC</vt:lpstr>
      <vt:lpstr>CPI Ivy</vt:lpstr>
      <vt:lpstr>CPI Ivy (2)</vt:lpstr>
      <vt:lpstr>CPI System</vt:lpstr>
      <vt:lpstr>CPI System (2)</vt:lpstr>
      <vt:lpstr>CPI System (3)</vt:lpstr>
      <vt:lpstr>'General Fund LB20'!Print_Area</vt:lpstr>
      <vt:lpstr>'LB11Debt Serv Fund'!Print_Area</vt:lpstr>
      <vt:lpstr>'LB30 summary General Fund'!Print_Area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Local Budget — Form OR-LB-10, Special Fund Resources and Requirements - Excel</dc:title>
  <dc:subject/>
  <dc:creator>Oregon Department of Revenue</dc:creator>
  <cp:keywords/>
  <dc:description/>
  <cp:lastModifiedBy>Michelle Wickiup Water District</cp:lastModifiedBy>
  <cp:lastPrinted>2026-06-04T22:37:20Z</cp:lastPrinted>
  <dcterms:created xsi:type="dcterms:W3CDTF">2000-02-09T15:42:02Z</dcterms:created>
  <dcterms:modified xsi:type="dcterms:W3CDTF">2026-06-04T22:37:26Z</dcterms:modified>
  <cp:category/>
</cp:coreProperties>
</file>

<file path=docProps/custom.xml><?xml version="1.0" encoding="utf-8"?>
<Properties xmlns="http://schemas.openxmlformats.org/officeDocument/2006/custom-properties" xmlns:vt="http://schemas.openxmlformats.org/officeDocument/2006/docPropsVTypes">
  <property fmtid="{D5CDD505-2E9C-101B-9397-08002B2CF9AE}" pid="2" name="_AdHocReviewCycleID">
    <vt:i4>-1119459370</vt:i4>
  </property>
  <property fmtid="{D5CDD505-2E9C-101B-9397-08002B2CF9AE}" pid="3" name="_EmailSubject">
    <vt:lpwstr>Local Budget Publ &amp; Forms</vt:lpwstr>
  </property>
  <property fmtid="{D5CDD505-2E9C-101B-9397-08002B2CF9AE}" pid="4" name="_AuthorEmail">
    <vt:lpwstr>KINGS@exchange2.dor.state.or.us</vt:lpwstr>
  </property>
  <property fmtid="{D5CDD505-2E9C-101B-9397-08002B2CF9AE}" pid="5" name="_AuthorEmailDisplayName">
    <vt:lpwstr>KING Sandi L</vt:lpwstr>
  </property>
  <property fmtid="{D5CDD505-2E9C-101B-9397-08002B2CF9AE}" pid="6" name="_PreviousAdHocReviewCycleID">
    <vt:i4>1867927698</vt:i4>
  </property>
  <property fmtid="{D5CDD505-2E9C-101B-9397-08002B2CF9AE}" pid="7" name="display_urn:schemas-microsoft-com:office:office#Editor">
    <vt:lpwstr>NICUSA\sa.matthew.snow</vt:lpwstr>
  </property>
  <property fmtid="{D5CDD505-2E9C-101B-9397-08002B2CF9AE}" pid="8" name="xd_Signature">
    <vt:lpwstr/>
  </property>
  <property fmtid="{D5CDD505-2E9C-101B-9397-08002B2CF9AE}" pid="9" name="Order">
    <vt:lpwstr>17400.0000000000</vt:lpwstr>
  </property>
  <property fmtid="{D5CDD505-2E9C-101B-9397-08002B2CF9AE}" pid="10" name="TemplateUrl">
    <vt:lpwstr/>
  </property>
  <property fmtid="{D5CDD505-2E9C-101B-9397-08002B2CF9AE}" pid="11" name="xd_ProgID">
    <vt:lpwstr/>
  </property>
  <property fmtid="{D5CDD505-2E9C-101B-9397-08002B2CF9AE}" pid="12" name="display_urn:schemas-microsoft-com:office:office#Author">
    <vt:lpwstr>Amy  Velez</vt:lpwstr>
  </property>
  <property fmtid="{D5CDD505-2E9C-101B-9397-08002B2CF9AE}" pid="13" name="_SourceUrl">
    <vt:lpwstr/>
  </property>
  <property fmtid="{D5CDD505-2E9C-101B-9397-08002B2CF9AE}" pid="14" name="_ReviewingToolsShownOnce">
    <vt:lpwstr/>
  </property>
  <property fmtid="{D5CDD505-2E9C-101B-9397-08002B2CF9AE}" pid="15" name="ContentTypeId">
    <vt:lpwstr>0x010100AF803D7FFDF89E4DBF7639588269E170</vt:lpwstr>
  </property>
  <property fmtid="{D5CDD505-2E9C-101B-9397-08002B2CF9AE}" pid="16" name="DocumentLocale">
    <vt:lpwstr>en</vt:lpwstr>
  </property>
  <property fmtid="{D5CDD505-2E9C-101B-9397-08002B2CF9AE}" pid="17" name="CopyToStateLib">
    <vt:lpwstr>0</vt:lpwstr>
  </property>
  <property fmtid="{D5CDD505-2E9C-101B-9397-08002B2CF9AE}" pid="18" name="Metadata">
    <vt:lpwstr/>
  </property>
  <property fmtid="{D5CDD505-2E9C-101B-9397-08002B2CF9AE}" pid="19" name="RoutingRuleDescription">
    <vt:lpwstr/>
  </property>
  <property fmtid="{D5CDD505-2E9C-101B-9397-08002B2CF9AE}" pid="20" name="V3Comments">
    <vt:lpwstr/>
  </property>
</Properties>
</file>